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Dokumenty\Zakázky\Město 2022\"/>
    </mc:Choice>
  </mc:AlternateContent>
  <xr:revisionPtr revIDLastSave="0" documentId="13_ncr:1_{6BC2AE8A-DCD3-4C0B-9AAD-7736C90E212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Mesto1040 - Oprava chodní..." sheetId="2" r:id="rId2"/>
    <sheet name="Seznam figur" sheetId="3" r:id="rId3"/>
  </sheets>
  <definedNames>
    <definedName name="_xlnm._FilterDatabase" localSheetId="1" hidden="1">'Mesto1040 - Oprava chodní...'!$C$121:$K$203</definedName>
    <definedName name="_xlnm.Print_Titles" localSheetId="1">'Mesto1040 - Oprava chodní...'!$121:$121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'Mesto1040 - Oprava chodní...'!$C$4:$J$76,'Mesto1040 - Oprava chodní...'!$C$82:$J$105,'Mesto1040 - Oprava chodní...'!$C$111:$K$203</definedName>
    <definedName name="_xlnm.Print_Area" localSheetId="0">'Rekapitulace stavby'!$D$4:$AO$76,'Rekapitulace stavby'!$C$82:$AQ$96</definedName>
    <definedName name="_xlnm.Print_Area" localSheetId="2">'Seznam figur'!$C$4:$G$39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203" i="2"/>
  <c r="BH203" i="2"/>
  <c r="BG203" i="2"/>
  <c r="BF203" i="2"/>
  <c r="T203" i="2"/>
  <c r="T202" i="2"/>
  <c r="T199" i="2" s="1"/>
  <c r="R203" i="2"/>
  <c r="R202" i="2"/>
  <c r="P203" i="2"/>
  <c r="P202" i="2"/>
  <c r="BI201" i="2"/>
  <c r="BH201" i="2"/>
  <c r="BG201" i="2"/>
  <c r="BF201" i="2"/>
  <c r="T201" i="2"/>
  <c r="T200" i="2"/>
  <c r="R201" i="2"/>
  <c r="R200" i="2" s="1"/>
  <c r="R199" i="2" s="1"/>
  <c r="P201" i="2"/>
  <c r="P200" i="2"/>
  <c r="P199" i="2" s="1"/>
  <c r="BI198" i="2"/>
  <c r="BH198" i="2"/>
  <c r="BG198" i="2"/>
  <c r="BF198" i="2"/>
  <c r="T198" i="2"/>
  <c r="T197" i="2"/>
  <c r="R198" i="2"/>
  <c r="R197" i="2" s="1"/>
  <c r="P198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P180" i="2" s="1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T172" i="2"/>
  <c r="R173" i="2"/>
  <c r="R172" i="2" s="1"/>
  <c r="P173" i="2"/>
  <c r="P172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119" i="2" s="1"/>
  <c r="J15" i="2"/>
  <c r="J10" i="2"/>
  <c r="J87" i="2"/>
  <c r="L90" i="1"/>
  <c r="AM90" i="1"/>
  <c r="AM89" i="1"/>
  <c r="L89" i="1"/>
  <c r="AM87" i="1"/>
  <c r="L87" i="1"/>
  <c r="L85" i="1"/>
  <c r="L84" i="1"/>
  <c r="J188" i="2"/>
  <c r="BK162" i="2"/>
  <c r="BK137" i="2"/>
  <c r="J184" i="2"/>
  <c r="BK176" i="2"/>
  <c r="BK146" i="2"/>
  <c r="J135" i="2"/>
  <c r="J125" i="2"/>
  <c r="J201" i="2"/>
  <c r="BK192" i="2"/>
  <c r="BK165" i="2"/>
  <c r="BK148" i="2"/>
  <c r="J137" i="2"/>
  <c r="J126" i="2"/>
  <c r="BK198" i="2"/>
  <c r="J190" i="2"/>
  <c r="J176" i="2"/>
  <c r="J168" i="2"/>
  <c r="BK153" i="2"/>
  <c r="J145" i="2"/>
  <c r="BK125" i="2"/>
  <c r="J165" i="2"/>
  <c r="J151" i="2"/>
  <c r="BK130" i="2"/>
  <c r="J178" i="2"/>
  <c r="J148" i="2"/>
  <c r="J139" i="2"/>
  <c r="BK126" i="2"/>
  <c r="J203" i="2"/>
  <c r="BK193" i="2"/>
  <c r="BK168" i="2"/>
  <c r="J153" i="2"/>
  <c r="J143" i="2"/>
  <c r="BK129" i="2"/>
  <c r="BK203" i="2"/>
  <c r="J192" i="2"/>
  <c r="BK184" i="2"/>
  <c r="BK175" i="2"/>
  <c r="BK160" i="2"/>
  <c r="BK151" i="2"/>
  <c r="J129" i="2"/>
  <c r="AS94" i="1"/>
  <c r="J175" i="2"/>
  <c r="J156" i="2"/>
  <c r="BK132" i="2"/>
  <c r="J181" i="2"/>
  <c r="BK150" i="2"/>
  <c r="BK141" i="2"/>
  <c r="J128" i="2"/>
  <c r="BK195" i="2"/>
  <c r="BK178" i="2"/>
  <c r="J162" i="2"/>
  <c r="BK145" i="2"/>
  <c r="J132" i="2"/>
  <c r="BK201" i="2"/>
  <c r="J193" i="2"/>
  <c r="J186" i="2"/>
  <c r="J173" i="2"/>
  <c r="J159" i="2"/>
  <c r="J150" i="2"/>
  <c r="BK128" i="2"/>
  <c r="BK171" i="2"/>
  <c r="J160" i="2"/>
  <c r="BK135" i="2"/>
  <c r="BK186" i="2"/>
  <c r="BK173" i="2"/>
  <c r="BK143" i="2"/>
  <c r="J130" i="2"/>
  <c r="J198" i="2"/>
  <c r="BK190" i="2"/>
  <c r="BK159" i="2"/>
  <c r="J146" i="2"/>
  <c r="BK139" i="2"/>
  <c r="J127" i="2"/>
  <c r="J195" i="2"/>
  <c r="BK188" i="2"/>
  <c r="BK181" i="2"/>
  <c r="J171" i="2"/>
  <c r="BK156" i="2"/>
  <c r="J141" i="2"/>
  <c r="BK127" i="2"/>
  <c r="P124" i="2" l="1"/>
  <c r="T124" i="2"/>
  <c r="P155" i="2"/>
  <c r="R155" i="2"/>
  <c r="P174" i="2"/>
  <c r="T174" i="2"/>
  <c r="T180" i="2"/>
  <c r="BK180" i="2"/>
  <c r="J180" i="2" s="1"/>
  <c r="J100" i="2" s="1"/>
  <c r="BK124" i="2"/>
  <c r="J124" i="2"/>
  <c r="J96" i="2" s="1"/>
  <c r="R124" i="2"/>
  <c r="BK155" i="2"/>
  <c r="J155" i="2" s="1"/>
  <c r="J97" i="2" s="1"/>
  <c r="T155" i="2"/>
  <c r="BK174" i="2"/>
  <c r="J174" i="2" s="1"/>
  <c r="J99" i="2" s="1"/>
  <c r="R174" i="2"/>
  <c r="R180" i="2"/>
  <c r="BK202" i="2"/>
  <c r="J202" i="2" s="1"/>
  <c r="J104" i="2" s="1"/>
  <c r="BK172" i="2"/>
  <c r="J172" i="2" s="1"/>
  <c r="J98" i="2" s="1"/>
  <c r="BK197" i="2"/>
  <c r="J197" i="2"/>
  <c r="J101" i="2" s="1"/>
  <c r="BK200" i="2"/>
  <c r="J200" i="2"/>
  <c r="J103" i="2"/>
  <c r="BE126" i="2"/>
  <c r="BE127" i="2"/>
  <c r="BE135" i="2"/>
  <c r="BE146" i="2"/>
  <c r="BE162" i="2"/>
  <c r="BE178" i="2"/>
  <c r="J89" i="2"/>
  <c r="J116" i="2"/>
  <c r="BE125" i="2"/>
  <c r="BE128" i="2"/>
  <c r="BE129" i="2"/>
  <c r="BE130" i="2"/>
  <c r="BE132" i="2"/>
  <c r="BE137" i="2"/>
  <c r="BE150" i="2"/>
  <c r="BE171" i="2"/>
  <c r="BE173" i="2"/>
  <c r="BE186" i="2"/>
  <c r="BE188" i="2"/>
  <c r="BE190" i="2"/>
  <c r="BE192" i="2"/>
  <c r="BE193" i="2"/>
  <c r="BE195" i="2"/>
  <c r="BE198" i="2"/>
  <c r="BE201" i="2"/>
  <c r="BE203" i="2"/>
  <c r="F90" i="2"/>
  <c r="BE151" i="2"/>
  <c r="BE153" i="2"/>
  <c r="BE159" i="2"/>
  <c r="BE160" i="2"/>
  <c r="BE168" i="2"/>
  <c r="BE175" i="2"/>
  <c r="BE139" i="2"/>
  <c r="BE141" i="2"/>
  <c r="BE143" i="2"/>
  <c r="BE145" i="2"/>
  <c r="BE148" i="2"/>
  <c r="BE156" i="2"/>
  <c r="BE165" i="2"/>
  <c r="BE176" i="2"/>
  <c r="BE181" i="2"/>
  <c r="BE184" i="2"/>
  <c r="F35" i="2"/>
  <c r="BD95" i="1" s="1"/>
  <c r="BD94" i="1" s="1"/>
  <c r="W33" i="1" s="1"/>
  <c r="F33" i="2"/>
  <c r="BB95" i="1" s="1"/>
  <c r="BB94" i="1" s="1"/>
  <c r="AX94" i="1" s="1"/>
  <c r="J32" i="2"/>
  <c r="AW95" i="1" s="1"/>
  <c r="F34" i="2"/>
  <c r="BC95" i="1" s="1"/>
  <c r="BC94" i="1" s="1"/>
  <c r="W32" i="1" s="1"/>
  <c r="F32" i="2"/>
  <c r="BA95" i="1" s="1"/>
  <c r="BA94" i="1" s="1"/>
  <c r="AW94" i="1" s="1"/>
  <c r="AK30" i="1" s="1"/>
  <c r="R123" i="2" l="1"/>
  <c r="R122" i="2"/>
  <c r="P123" i="2"/>
  <c r="P122" i="2"/>
  <c r="AU95" i="1" s="1"/>
  <c r="AU94" i="1" s="1"/>
  <c r="T123" i="2"/>
  <c r="T122" i="2" s="1"/>
  <c r="BK199" i="2"/>
  <c r="J199" i="2" s="1"/>
  <c r="J102" i="2" s="1"/>
  <c r="BK123" i="2"/>
  <c r="J123" i="2"/>
  <c r="J95" i="2" s="1"/>
  <c r="AY94" i="1"/>
  <c r="J31" i="2"/>
  <c r="AV95" i="1"/>
  <c r="AT95" i="1"/>
  <c r="W31" i="1"/>
  <c r="W30" i="1"/>
  <c r="F31" i="2"/>
  <c r="AZ95" i="1" s="1"/>
  <c r="AZ94" i="1" s="1"/>
  <c r="W29" i="1" s="1"/>
  <c r="BK122" i="2" l="1"/>
  <c r="J122" i="2"/>
  <c r="J28" i="2" s="1"/>
  <c r="AG95" i="1" s="1"/>
  <c r="AG94" i="1" s="1"/>
  <c r="AK26" i="1" s="1"/>
  <c r="AK35" i="1" s="1"/>
  <c r="AV94" i="1"/>
  <c r="AK29" i="1" s="1"/>
  <c r="J37" i="2" l="1"/>
  <c r="J94" i="2"/>
  <c r="AN95" i="1"/>
  <c r="AT94" i="1"/>
  <c r="AN94" i="1"/>
</calcChain>
</file>

<file path=xl/sharedStrings.xml><?xml version="1.0" encoding="utf-8"?>
<sst xmlns="http://schemas.openxmlformats.org/spreadsheetml/2006/main" count="1308" uniqueCount="327">
  <si>
    <t>Export Komplet</t>
  </si>
  <si>
    <t/>
  </si>
  <si>
    <t>2.0</t>
  </si>
  <si>
    <t>False</t>
  </si>
  <si>
    <t>{b181e68f-3df3-404a-8774-8e9b8ac05132}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</si>
  <si>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</si>
  <si>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</si>
  <si>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</si>
  <si>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</si>
  <si>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</si>
  <si>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</si>
  <si>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</si>
  <si>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</si>
  <si>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</si>
  <si>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Mesto1040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</si>
  <si>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</si>
  <si>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</si>
  <si>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Tolstého SO 01 (od MP po 1.BD)</t>
  </si>
  <si>
    <t>KSO:</t>
  </si>
  <si>
    <t>CC-CZ:</t>
  </si>
  <si>
    <t>Místo:</t>
  </si>
  <si>
    <t>Valašské Meziříčí</t>
  </si>
  <si>
    <t>Datum:</t>
  </si>
  <si>
    <t>7. 1. 2022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</si>
  <si>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</si>
  <si>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</si>
  <si>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</si>
  <si>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</si>
  <si>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</si>
  <si>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</si>
  <si>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</si>
  <si>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</si>
  <si>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</si>
  <si>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</si>
  <si>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</si>
  <si>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</si>
  <si>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</si>
  <si>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</si>
  <si>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</si>
  <si>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</si>
  <si>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</si>
  <si>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</si>
  <si>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</si>
  <si>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</si>
  <si>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</si>
  <si>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</si>
  <si>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</si>
  <si>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</si>
  <si>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</si>
  <si>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</si>
  <si>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</si>
  <si>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</si>
  <si>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</si>
  <si>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</si>
  <si>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</si>
  <si>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</si>
  <si>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</si>
  <si>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</si>
  <si>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</si>
  <si>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</si>
  <si>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</si>
  <si>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</si>
  <si>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</si>
  <si>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</si>
  <si>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</si>
  <si>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</si>
  <si>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</si>
  <si>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</si>
  <si>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</si>
  <si>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</si>
  <si>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</si>
  <si>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</si>
  <si>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</si>
  <si>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</si>
  <si>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</si>
  <si>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</si>
  <si>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</si>
  <si>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</si>
  <si>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</si>
  <si>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</si>
  <si>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</si>
  <si>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</si>
  <si>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</si>
  <si>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</si>
  <si>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74</t>
  </si>
  <si>
    <t>2</t>
  </si>
  <si>
    <t>sut1</t>
  </si>
  <si>
    <t>8,7</t>
  </si>
  <si>
    <t>KRYCÍ LIST SOUPISU PRACÍ</t>
  </si>
  <si>
    <t>sut2</t>
  </si>
  <si>
    <t>11,75</t>
  </si>
  <si>
    <t>j</t>
  </si>
  <si>
    <t>76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</si>
  <si>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</si>
  <si>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</si>
  <si>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</si>
  <si>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</si>
  <si>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</si>
  <si>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</si>
  <si>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</si>
  <si>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</si>
  <si>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</si>
  <si>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</si>
  <si>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</si>
  <si>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</si>
  <si>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</si>
  <si>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</si>
  <si>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</si>
  <si>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</si>
  <si>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</si>
  <si>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</si>
  <si>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</si>
  <si>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</si>
  <si>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</si>
  <si>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</si>
  <si>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</si>
  <si>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</si>
  <si>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</si>
  <si>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</si>
  <si>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</si>
  <si>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</si>
  <si>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</si>
  <si>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</si>
  <si>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</si>
  <si>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</si>
  <si>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</si>
  <si>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</si>
  <si>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</si>
  <si>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</si>
  <si>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2022 01</t>
  </si>
  <si>
    <t>4</t>
  </si>
  <si>
    <t>-1217843054</t>
  </si>
  <si>
    <t>113107322</t>
  </si>
  <si>
    <t>Odstranění podkladu z kameniva drceného tl přes 100 do 200 mm strojně pl do 50 m2</t>
  </si>
  <si>
    <t>1067847528</t>
  </si>
  <si>
    <t>3</t>
  </si>
  <si>
    <t>113202111</t>
  </si>
  <si>
    <t>Vytrhání obrub krajníků obrubníků stojatých</t>
  </si>
  <si>
    <t>m</t>
  </si>
  <si>
    <t>-1709274697</t>
  </si>
  <si>
    <t>119003211</t>
  </si>
  <si>
    <t>Mobilní plotová zábrana s reflexním pásem výšky do 1,5 m pro zabezpečení výkopu zřízení</t>
  </si>
  <si>
    <t>-1677293733</t>
  </si>
  <si>
    <t>5</t>
  </si>
  <si>
    <t>119003212</t>
  </si>
  <si>
    <t>Mobilní plotová zábrana s reflexním pásem výšky do 1,5 m pro zabezpečení výkopu odstranění</t>
  </si>
  <si>
    <t>1342914168</t>
  </si>
  <si>
    <t>6</t>
  </si>
  <si>
    <t>122252203</t>
  </si>
  <si>
    <t>Odkopávky a prokopávky nezapažené pro silnice a dálnice v hornině třídy těžitelnosti I objem do 100 m3 strojně</t>
  </si>
  <si>
    <t>m3</t>
  </si>
  <si>
    <t>1124990143</t>
  </si>
  <si>
    <t>VV</t>
  </si>
  <si>
    <t>380,0*0,2</t>
  </si>
  <si>
    <t>7</t>
  </si>
  <si>
    <t>162751117</t>
  </si>
  <si>
    <t>Vodorovné přemístění do 10000 m výkopku/sypaniny z horniny třídy těžitelnosti I, skupiny 1 až 3</t>
  </si>
  <si>
    <t>-697356387</t>
  </si>
  <si>
    <t>dovoz ornice</t>
  </si>
  <si>
    <t>or*0,15</t>
  </si>
  <si>
    <t>8</t>
  </si>
  <si>
    <t>-1456812862</t>
  </si>
  <si>
    <t>9</t>
  </si>
  <si>
    <t>162751119</t>
  </si>
  <si>
    <t>Příplatek k vodorovnému přemístění výkopku/sypaniny z horniny třídy těžitelnosti I skupiny 1 až 3 ZKD 1000 m přes 10000 m</t>
  </si>
  <si>
    <t>1110294197</t>
  </si>
  <si>
    <t>76*10</t>
  </si>
  <si>
    <t>10</t>
  </si>
  <si>
    <t>167151101</t>
  </si>
  <si>
    <t>Nakládání výkopku z hornin třídy těžitelnosti I, skupiny 1 až 3 do 100 m3</t>
  </si>
  <si>
    <t>-1035597879</t>
  </si>
  <si>
    <t>"naložení ornice"   or*0,15</t>
  </si>
  <si>
    <t>11</t>
  </si>
  <si>
    <t>171201231</t>
  </si>
  <si>
    <t>Poplatek za uložení zeminy a kamení na recyklační skládce (skládkovné) kód odpadu 17 05 04</t>
  </si>
  <si>
    <t>t</t>
  </si>
  <si>
    <t>684641025</t>
  </si>
  <si>
    <t>j*2,0</t>
  </si>
  <si>
    <t>12</t>
  </si>
  <si>
    <t>171251201</t>
  </si>
  <si>
    <t>Uložení sypaniny na skládky nebo meziskládky</t>
  </si>
  <si>
    <t>453169707</t>
  </si>
  <si>
    <t>13</t>
  </si>
  <si>
    <t>181152302</t>
  </si>
  <si>
    <t>Úprava pláně pro silnice a dálnice v zářezech se zhutněním</t>
  </si>
  <si>
    <t>-380268706</t>
  </si>
  <si>
    <t>14</t>
  </si>
  <si>
    <t>181311103</t>
  </si>
  <si>
    <t>Rozprostření ornice tl vrstvy do 200 mm v rovině nebo ve svahu do 1:5 ručně</t>
  </si>
  <si>
    <t>-1078094471</t>
  </si>
  <si>
    <t>181411131</t>
  </si>
  <si>
    <t>Založení parkového trávníku výsevem plochy do 1000 m2 v rovině a ve svahu do 1:5</t>
  </si>
  <si>
    <t>-1484588972</t>
  </si>
  <si>
    <t>16</t>
  </si>
  <si>
    <t>M</t>
  </si>
  <si>
    <t>00572410</t>
  </si>
  <si>
    <t>osivo směs travní parková</t>
  </si>
  <si>
    <t>kg</t>
  </si>
  <si>
    <t>-1272746660</t>
  </si>
  <si>
    <t>17</t>
  </si>
  <si>
    <t>183403153</t>
  </si>
  <si>
    <t>Obdělání půdy hrabáním v rovině a svahu do 1:5</t>
  </si>
  <si>
    <t>-964031246</t>
  </si>
  <si>
    <t>18</t>
  </si>
  <si>
    <t>183403161</t>
  </si>
  <si>
    <t>Obdělání půdy válením v rovině a svahu do 1:5</t>
  </si>
  <si>
    <t>620674469</t>
  </si>
  <si>
    <t>Komunikace pozemní</t>
  </si>
  <si>
    <t>19</t>
  </si>
  <si>
    <t>564831111</t>
  </si>
  <si>
    <t>Podklad ze štěrkodrtě ŠD tl 100 mm</t>
  </si>
  <si>
    <t>-550805289</t>
  </si>
  <si>
    <t>pod obrubník</t>
  </si>
  <si>
    <t>190,0*0,3</t>
  </si>
  <si>
    <t>20</t>
  </si>
  <si>
    <t>564861111</t>
  </si>
  <si>
    <t>Podklad ze štěrkodrtě ŠD tl 200 mm</t>
  </si>
  <si>
    <t>-1839274365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</si>
  <si>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</si>
  <si>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</si>
  <si>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1664630079</t>
  </si>
  <si>
    <t>290</t>
  </si>
  <si>
    <t>22</t>
  </si>
  <si>
    <t>59245018</t>
  </si>
  <si>
    <t>dlažba tvar obdélník betonová 200x100x60mm přírodní</t>
  </si>
  <si>
    <t>-1413235412</t>
  </si>
  <si>
    <t>289</t>
  </si>
  <si>
    <t>289*1,05 'Přepočtené koeficientem množství</t>
  </si>
  <si>
    <t>23</t>
  </si>
  <si>
    <t>59245006</t>
  </si>
  <si>
    <t>dlažba tvar obdélník betonová pro nevidomé 200x100x60mm barevná</t>
  </si>
  <si>
    <t>-2096407985</t>
  </si>
  <si>
    <t>1*1,05 'Přepočtené koeficientem množství</t>
  </si>
  <si>
    <t>24</t>
  </si>
  <si>
    <t>59245263.1</t>
  </si>
  <si>
    <t>rovinná dlažba bez zkosené hrany</t>
  </si>
  <si>
    <t>1471908934</t>
  </si>
  <si>
    <t>0,5</t>
  </si>
  <si>
    <t>0,5*1,05 'Přepočtené koeficientem množství</t>
  </si>
  <si>
    <t>25</t>
  </si>
  <si>
    <t>596211115</t>
  </si>
  <si>
    <t>Příplatek za kombinaci více než dvou barev u kladení betonových dlažeb pro pěší tl 60 mm skupiny A</t>
  </si>
  <si>
    <t>-718593542</t>
  </si>
  <si>
    <t>Trubní vedení</t>
  </si>
  <si>
    <t>26</t>
  </si>
  <si>
    <t>899331111</t>
  </si>
  <si>
    <t>Výšková úprava uličního vstupu nebo vpusti do 200 mm zvýšením poklopu</t>
  </si>
  <si>
    <t>kus</t>
  </si>
  <si>
    <t>1464578299</t>
  </si>
  <si>
    <t>Ostatní konstrukce a práce, bourání</t>
  </si>
  <si>
    <t>27</t>
  </si>
  <si>
    <t>916231213</t>
  </si>
  <si>
    <t>Osazení chodníkového obrubníku betonového stojatého s boční opěrou do lože z betonu prostého</t>
  </si>
  <si>
    <t>796362676</t>
  </si>
  <si>
    <t>28</t>
  </si>
  <si>
    <t>59217017</t>
  </si>
  <si>
    <t>obrubník betonový chodníkový 1000x100x250mm</t>
  </si>
  <si>
    <t>-1994789875</t>
  </si>
  <si>
    <t>190*1,05 'Přepočtené koeficientem množství</t>
  </si>
  <si>
    <t>29</t>
  </si>
  <si>
    <t>916991121</t>
  </si>
  <si>
    <t>Lože pod obrubníky, krajníky nebo obruby z dlažebních kostek z betonu prostého</t>
  </si>
  <si>
    <t>-2108860643</t>
  </si>
  <si>
    <t>190,0*0,3*0,1</t>
  </si>
  <si>
    <t>997</t>
  </si>
  <si>
    <t>Přesun sutě</t>
  </si>
  <si>
    <t>30</t>
  </si>
  <si>
    <t>997221131.1</t>
  </si>
  <si>
    <t>Uložení staré dlažby na palety</t>
  </si>
  <si>
    <t>412774143</t>
  </si>
  <si>
    <t>2/3 z plochy x hmotnost za m2</t>
  </si>
  <si>
    <t>30,0/3*2*0,255</t>
  </si>
  <si>
    <t>31</t>
  </si>
  <si>
    <t>997221551</t>
  </si>
  <si>
    <t>Vodorovná doprava suti ze sypkých materiálů do 1 km</t>
  </si>
  <si>
    <t>-1456880852</t>
  </si>
  <si>
    <t>32</t>
  </si>
  <si>
    <t>997221559</t>
  </si>
  <si>
    <t>Příplatek ZKD 1 km u vodorovné dopravy suti ze sypkých materiálů</t>
  </si>
  <si>
    <t>-1533242354</t>
  </si>
  <si>
    <t>sut1*14</t>
  </si>
  <si>
    <t>33</t>
  </si>
  <si>
    <t>997221561</t>
  </si>
  <si>
    <t>Vodorovná doprava suti z kusových materiálů do 1 km</t>
  </si>
  <si>
    <t>-245127453</t>
  </si>
  <si>
    <t>20,45-sut1</t>
  </si>
  <si>
    <t>34</t>
  </si>
  <si>
    <t>997221569</t>
  </si>
  <si>
    <t>Příplatek ZKD 1 km u vodorovné dopravy suti z kusových materiálů</t>
  </si>
  <si>
    <t>-1049153045</t>
  </si>
  <si>
    <t>sut2*14</t>
  </si>
  <si>
    <t>35</t>
  </si>
  <si>
    <t>997221611</t>
  </si>
  <si>
    <t>Nakládání suti na dopravní prostředky pro vodorovnou dopravu</t>
  </si>
  <si>
    <t>571115619</t>
  </si>
  <si>
    <t>36</t>
  </si>
  <si>
    <t>997221615</t>
  </si>
  <si>
    <t>Poplatek za uložení na skládce (skládkovné) stavebního odpadu betonového kód odpadu 17 01 01</t>
  </si>
  <si>
    <t>-1520337289</t>
  </si>
  <si>
    <t>37</t>
  </si>
  <si>
    <t>997221873</t>
  </si>
  <si>
    <t>Poplatek za uložení stavebního odpadu na recyklační skládce (skládkovné) zeminy a kamení zatříděného do Katalogu odpadů pod kódem 17 05 04</t>
  </si>
  <si>
    <t>1292068550</t>
  </si>
  <si>
    <t>998</t>
  </si>
  <si>
    <t>Přesun hmot</t>
  </si>
  <si>
    <t>38</t>
  </si>
  <si>
    <t>998223011</t>
  </si>
  <si>
    <t>Přesun hmot pro pozemní komunikace s krytem dlážděným</t>
  </si>
  <si>
    <t>348124567</t>
  </si>
  <si>
    <t>VRN</t>
  </si>
  <si>
    <t>Vedlejší rozpočtové náklady</t>
  </si>
  <si>
    <t>VRN3</t>
  </si>
  <si>
    <t>Zařízení staveniště</t>
  </si>
  <si>
    <t>39</t>
  </si>
  <si>
    <t>030001000</t>
  </si>
  <si>
    <t>kpl</t>
  </si>
  <si>
    <t>1024</t>
  </si>
  <si>
    <t>505011298</t>
  </si>
  <si>
    <t>VRN7</t>
  </si>
  <si>
    <t>Provozní vlivy</t>
  </si>
  <si>
    <t>40</t>
  </si>
  <si>
    <t>072002000</t>
  </si>
  <si>
    <t>Silniční provoz-dočasné dopravní značení</t>
  </si>
  <si>
    <t>1199296193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</si>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</sst>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7" workbookViewId="0">
      <selection activeCell="P68" sqref="P6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9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4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9"/>
      <c r="BE5" s="191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9"/>
      <c r="BE6" s="192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2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2"/>
      <c r="BS8" s="16" t="s">
        <v>6</v>
      </c>
    </row>
    <row r="9" spans="1:74" s="1" customFormat="1" ht="14.45" customHeight="1">
      <c r="B9" s="19"/>
      <c r="AR9" s="19"/>
      <c r="BE9" s="192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2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92"/>
      <c r="BS11" s="16" t="s">
        <v>6</v>
      </c>
    </row>
    <row r="12" spans="1:74" s="1" customFormat="1" ht="6.95" customHeight="1">
      <c r="B12" s="19"/>
      <c r="AR12" s="19"/>
      <c r="BE12" s="192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92"/>
      <c r="BS13" s="16" t="s">
        <v>6</v>
      </c>
    </row>
    <row r="14" spans="1:74" ht="12.75">
      <c r="B14" s="19"/>
      <c r="E14" s="197" t="s">
        <v>29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6" t="s">
        <v>27</v>
      </c>
      <c r="AN14" s="28" t="s">
        <v>29</v>
      </c>
      <c r="AR14" s="19"/>
      <c r="BE14" s="192"/>
      <c r="BS14" s="16" t="s">
        <v>6</v>
      </c>
    </row>
    <row r="15" spans="1:74" s="1" customFormat="1" ht="6.95" customHeight="1">
      <c r="B15" s="19"/>
      <c r="AR15" s="19"/>
      <c r="BE15" s="192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92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92"/>
      <c r="BS17" s="16" t="s">
        <v>32</v>
      </c>
    </row>
    <row r="18" spans="1:71" s="1" customFormat="1" ht="6.95" customHeight="1">
      <c r="B18" s="19"/>
      <c r="AR18" s="19"/>
      <c r="BE18" s="192"/>
      <c r="BS18" s="16" t="s">
        <v>6</v>
      </c>
    </row>
    <row r="19" spans="1:71" s="1" customFormat="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92"/>
      <c r="BS19" s="16" t="s">
        <v>6</v>
      </c>
    </row>
    <row r="20" spans="1:71" s="1" customFormat="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92"/>
      <c r="BS20" s="16" t="s">
        <v>32</v>
      </c>
    </row>
    <row r="21" spans="1:71" s="1" customFormat="1" ht="6.95" customHeight="1">
      <c r="B21" s="19"/>
      <c r="AR21" s="19"/>
      <c r="BE21" s="192"/>
    </row>
    <row r="22" spans="1:71" s="1" customFormat="1" ht="12" customHeight="1">
      <c r="B22" s="19"/>
      <c r="D22" s="26" t="s">
        <v>35</v>
      </c>
      <c r="AR22" s="19"/>
      <c r="BE22" s="192"/>
    </row>
    <row r="23" spans="1:71" s="1" customFormat="1" ht="16.5" customHeight="1">
      <c r="B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9"/>
      <c r="BE23" s="192"/>
    </row>
    <row r="24" spans="1:71" s="1" customFormat="1" ht="6.95" customHeight="1">
      <c r="B24" s="19"/>
      <c r="AR24" s="19"/>
      <c r="BE24" s="192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2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0">
        <f>ROUND(AG94,2)</f>
        <v>0</v>
      </c>
      <c r="AL26" s="201"/>
      <c r="AM26" s="201"/>
      <c r="AN26" s="201"/>
      <c r="AO26" s="201"/>
      <c r="AP26" s="31"/>
      <c r="AQ26" s="31"/>
      <c r="AR26" s="32"/>
      <c r="BE26" s="192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2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2" t="s">
        <v>37</v>
      </c>
      <c r="M28" s="202"/>
      <c r="N28" s="202"/>
      <c r="O28" s="202"/>
      <c r="P28" s="202"/>
      <c r="Q28" s="31"/>
      <c r="R28" s="31"/>
      <c r="S28" s="31"/>
      <c r="T28" s="31"/>
      <c r="U28" s="31"/>
      <c r="V28" s="31"/>
      <c r="W28" s="202" t="s">
        <v>38</v>
      </c>
      <c r="X28" s="202"/>
      <c r="Y28" s="202"/>
      <c r="Z28" s="202"/>
      <c r="AA28" s="202"/>
      <c r="AB28" s="202"/>
      <c r="AC28" s="202"/>
      <c r="AD28" s="202"/>
      <c r="AE28" s="202"/>
      <c r="AF28" s="31"/>
      <c r="AG28" s="31"/>
      <c r="AH28" s="31"/>
      <c r="AI28" s="31"/>
      <c r="AJ28" s="31"/>
      <c r="AK28" s="202" t="s">
        <v>39</v>
      </c>
      <c r="AL28" s="202"/>
      <c r="AM28" s="202"/>
      <c r="AN28" s="202"/>
      <c r="AO28" s="202"/>
      <c r="AP28" s="31"/>
      <c r="AQ28" s="31"/>
      <c r="AR28" s="32"/>
      <c r="BE28" s="192"/>
    </row>
    <row r="29" spans="1:71" s="3" customFormat="1" ht="14.45" customHeight="1">
      <c r="B29" s="36"/>
      <c r="D29" s="26" t="s">
        <v>40</v>
      </c>
      <c r="F29" s="26" t="s">
        <v>41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6"/>
      <c r="BE29" s="193"/>
    </row>
    <row r="30" spans="1:71" s="3" customFormat="1" ht="14.45" customHeight="1">
      <c r="B30" s="36"/>
      <c r="F30" s="26" t="s">
        <v>42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6"/>
      <c r="BE30" s="193"/>
    </row>
    <row r="31" spans="1:71" s="3" customFormat="1" ht="14.45" hidden="1" customHeight="1">
      <c r="B31" s="36"/>
      <c r="F31" s="26" t="s">
        <v>43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6"/>
      <c r="BE31" s="193"/>
    </row>
    <row r="32" spans="1:71" s="3" customFormat="1" ht="14.45" hidden="1" customHeight="1">
      <c r="B32" s="36"/>
      <c r="F32" s="26" t="s">
        <v>44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6"/>
      <c r="BE32" s="193"/>
    </row>
    <row r="33" spans="1:57" s="3" customFormat="1" ht="14.45" hidden="1" customHeight="1">
      <c r="B33" s="36"/>
      <c r="F33" s="26" t="s">
        <v>45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6"/>
      <c r="BE33" s="193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2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06" t="s">
        <v>48</v>
      </c>
      <c r="Y35" s="207"/>
      <c r="Z35" s="207"/>
      <c r="AA35" s="207"/>
      <c r="AB35" s="207"/>
      <c r="AC35" s="39"/>
      <c r="AD35" s="39"/>
      <c r="AE35" s="39"/>
      <c r="AF35" s="39"/>
      <c r="AG35" s="39"/>
      <c r="AH35" s="39"/>
      <c r="AI35" s="39"/>
      <c r="AJ35" s="39"/>
      <c r="AK35" s="208">
        <f>SUM(AK26:AK33)</f>
        <v>0</v>
      </c>
      <c r="AL35" s="207"/>
      <c r="AM35" s="207"/>
      <c r="AN35" s="207"/>
      <c r="AO35" s="209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51</v>
      </c>
      <c r="AI60" s="34"/>
      <c r="AJ60" s="34"/>
      <c r="AK60" s="34"/>
      <c r="AL60" s="34"/>
      <c r="AM60" s="44" t="s">
        <v>52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54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51</v>
      </c>
      <c r="AI75" s="34"/>
      <c r="AJ75" s="34"/>
      <c r="AK75" s="34"/>
      <c r="AL75" s="34"/>
      <c r="AM75" s="44" t="s">
        <v>52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6" t="s">
        <v>13</v>
      </c>
      <c r="L84" s="4">
        <f>K5</f>
        <v>0</v>
      </c>
      <c r="AR84" s="50"/>
    </row>
    <row r="85" spans="1:90" s="5" customFormat="1" ht="36.950000000000003" customHeight="1">
      <c r="B85" s="51"/>
      <c r="C85" s="52" t="s">
        <v>16</v>
      </c>
      <c r="L85" s="210" t="str">
        <f>K6</f>
        <v>Oprava chodníku Tolstého SO 01 (od MP po 1.BD)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Valašské Meziříčí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2" t="str">
        <f>IF(AN8= "","",AN8)</f>
        <v>7. 1. 2022</v>
      </c>
      <c r="AN87" s="212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Valašské Meziříčí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13" t="str">
        <f>IF(E17="","",E17)</f>
        <v xml:space="preserve"> </v>
      </c>
      <c r="AN89" s="214"/>
      <c r="AO89" s="214"/>
      <c r="AP89" s="214"/>
      <c r="AQ89" s="31"/>
      <c r="AR89" s="32"/>
      <c r="AS89" s="215" t="s">
        <v>56</v>
      </c>
      <c r="AT89" s="216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33</v>
      </c>
      <c r="AJ90" s="31"/>
      <c r="AK90" s="31"/>
      <c r="AL90" s="31"/>
      <c r="AM90" s="213" t="str">
        <f>IF(E20="","",E20)</f>
        <v>Fajfrová Irena</v>
      </c>
      <c r="AN90" s="214"/>
      <c r="AO90" s="214"/>
      <c r="AP90" s="214"/>
      <c r="AQ90" s="31"/>
      <c r="AR90" s="32"/>
      <c r="AS90" s="217"/>
      <c r="AT90" s="218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7"/>
      <c r="AT91" s="218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219" t="s">
        <v>57</v>
      </c>
      <c r="D92" s="220"/>
      <c r="E92" s="220"/>
      <c r="F92" s="220"/>
      <c r="G92" s="220"/>
      <c r="H92" s="59"/>
      <c r="I92" s="221" t="s">
        <v>58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59</v>
      </c>
      <c r="AH92" s="220"/>
      <c r="AI92" s="220"/>
      <c r="AJ92" s="220"/>
      <c r="AK92" s="220"/>
      <c r="AL92" s="220"/>
      <c r="AM92" s="220"/>
      <c r="AN92" s="221" t="s">
        <v>60</v>
      </c>
      <c r="AO92" s="220"/>
      <c r="AP92" s="223"/>
      <c r="AQ92" s="60" t="s">
        <v>61</v>
      </c>
      <c r="AR92" s="32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SUM(AG94,AT94)</f>
        <v>0</v>
      </c>
      <c r="AO94" s="228"/>
      <c r="AP94" s="228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75</v>
      </c>
      <c r="BT94" s="76" t="s">
        <v>76</v>
      </c>
      <c r="BV94" s="76" t="s">
        <v>77</v>
      </c>
      <c r="BW94" s="76" t="s">
        <v>4</v>
      </c>
      <c r="BX94" s="76" t="s">
        <v>78</v>
      </c>
      <c r="CL94" s="76" t="s">
        <v>1</v>
      </c>
    </row>
    <row r="95" spans="1:90" s="7" customFormat="1" ht="24.75" customHeight="1">
      <c r="A95" s="77" t="s">
        <v>79</v>
      </c>
      <c r="B95" s="78"/>
      <c r="C95" s="79"/>
      <c r="D95" s="226"/>
      <c r="E95" s="226"/>
      <c r="F95" s="226"/>
      <c r="G95" s="226"/>
      <c r="H95" s="226"/>
      <c r="I95" s="80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'Mesto1040 - Oprava chodní...'!J28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81" t="s">
        <v>80</v>
      </c>
      <c r="AR95" s="78"/>
      <c r="AS95" s="82">
        <v>0</v>
      </c>
      <c r="AT95" s="83">
        <f>ROUND(SUM(AV95:AW95),2)</f>
        <v>0</v>
      </c>
      <c r="AU95" s="84">
        <f>'Mesto1040 - Oprava chodní...'!P122</f>
        <v>0</v>
      </c>
      <c r="AV95" s="83">
        <f>'Mesto1040 - Oprava chodní...'!J31</f>
        <v>0</v>
      </c>
      <c r="AW95" s="83">
        <f>'Mesto1040 - Oprava chodní...'!J32</f>
        <v>0</v>
      </c>
      <c r="AX95" s="83">
        <f>'Mesto1040 - Oprava chodní...'!J33</f>
        <v>0</v>
      </c>
      <c r="AY95" s="83">
        <f>'Mesto1040 - Oprava chodní...'!J34</f>
        <v>0</v>
      </c>
      <c r="AZ95" s="83">
        <f>'Mesto1040 - Oprava chodní...'!F31</f>
        <v>0</v>
      </c>
      <c r="BA95" s="83">
        <f>'Mesto1040 - Oprava chodní...'!F32</f>
        <v>0</v>
      </c>
      <c r="BB95" s="83">
        <f>'Mesto1040 - Oprava chodní...'!F33</f>
        <v>0</v>
      </c>
      <c r="BC95" s="83">
        <f>'Mesto1040 - Oprava chodní...'!F34</f>
        <v>0</v>
      </c>
      <c r="BD95" s="85">
        <f>'Mesto1040 - Oprava chodní...'!F35</f>
        <v>0</v>
      </c>
      <c r="BT95" s="86" t="s">
        <v>81</v>
      </c>
      <c r="BU95" s="86" t="s">
        <v>82</v>
      </c>
      <c r="BV95" s="86" t="s">
        <v>77</v>
      </c>
      <c r="BW95" s="86" t="s">
        <v>4</v>
      </c>
      <c r="BX95" s="86" t="s">
        <v>78</v>
      </c>
      <c r="CL95" s="86" t="s">
        <v>1</v>
      </c>
    </row>
    <row r="96" spans="1:90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1040 - Oprava chodn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4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29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4</v>
      </c>
      <c r="AZ2" s="87" t="s">
        <v>83</v>
      </c>
      <c r="BA2" s="87" t="s">
        <v>1</v>
      </c>
      <c r="BB2" s="87" t="s">
        <v>1</v>
      </c>
      <c r="BC2" s="87" t="s">
        <v>84</v>
      </c>
      <c r="BD2" s="87" t="s">
        <v>85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  <c r="AZ3" s="87" t="s">
        <v>86</v>
      </c>
      <c r="BA3" s="87" t="s">
        <v>1</v>
      </c>
      <c r="BB3" s="87" t="s">
        <v>1</v>
      </c>
      <c r="BC3" s="87" t="s">
        <v>87</v>
      </c>
      <c r="BD3" s="87" t="s">
        <v>85</v>
      </c>
    </row>
    <row r="4" spans="1:56" s="1" customFormat="1" ht="24.95" customHeight="1">
      <c r="B4" s="19"/>
      <c r="D4" s="20" t="s">
        <v>88</v>
      </c>
      <c r="L4" s="19"/>
      <c r="M4" s="88" t="s">
        <v>10</v>
      </c>
      <c r="AT4" s="16" t="s">
        <v>3</v>
      </c>
      <c r="AZ4" s="87" t="s">
        <v>89</v>
      </c>
      <c r="BA4" s="87" t="s">
        <v>1</v>
      </c>
      <c r="BB4" s="87" t="s">
        <v>1</v>
      </c>
      <c r="BC4" s="87" t="s">
        <v>90</v>
      </c>
      <c r="BD4" s="87" t="s">
        <v>85</v>
      </c>
    </row>
    <row r="5" spans="1:56" s="1" customFormat="1" ht="6.95" customHeight="1">
      <c r="B5" s="19"/>
      <c r="L5" s="19"/>
      <c r="AZ5" s="87" t="s">
        <v>91</v>
      </c>
      <c r="BA5" s="87" t="s">
        <v>1</v>
      </c>
      <c r="BB5" s="87" t="s">
        <v>1</v>
      </c>
      <c r="BC5" s="87" t="s">
        <v>92</v>
      </c>
      <c r="BD5" s="87" t="s">
        <v>85</v>
      </c>
    </row>
    <row r="6" spans="1:56" s="2" customFormat="1" ht="12" customHeight="1">
      <c r="A6" s="31"/>
      <c r="B6" s="32"/>
      <c r="C6" s="31"/>
      <c r="D6" s="26" t="s">
        <v>16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56" s="2" customFormat="1" ht="16.5" customHeight="1">
      <c r="A7" s="31"/>
      <c r="B7" s="32"/>
      <c r="C7" s="31"/>
      <c r="D7" s="31"/>
      <c r="E7" s="210" t="s">
        <v>17</v>
      </c>
      <c r="F7" s="230"/>
      <c r="G7" s="230"/>
      <c r="H7" s="230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56" s="2" customFormat="1" ht="11.25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56" s="2" customFormat="1" ht="12" customHeight="1">
      <c r="A9" s="31"/>
      <c r="B9" s="32"/>
      <c r="C9" s="31"/>
      <c r="D9" s="26" t="s">
        <v>18</v>
      </c>
      <c r="E9" s="31"/>
      <c r="F9" s="24" t="s">
        <v>1</v>
      </c>
      <c r="G9" s="31"/>
      <c r="H9" s="31"/>
      <c r="I9" s="26" t="s">
        <v>19</v>
      </c>
      <c r="J9" s="24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31"/>
      <c r="D10" s="26" t="s">
        <v>20</v>
      </c>
      <c r="E10" s="31"/>
      <c r="F10" s="24" t="s">
        <v>21</v>
      </c>
      <c r="G10" s="31"/>
      <c r="H10" s="31"/>
      <c r="I10" s="26" t="s">
        <v>22</v>
      </c>
      <c r="J10" s="54" t="str">
        <f>'Rekapitulace stavby'!AN8</f>
        <v>7. 1. 2022</v>
      </c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6" t="s">
        <v>24</v>
      </c>
      <c r="E12" s="31"/>
      <c r="F12" s="31"/>
      <c r="G12" s="31"/>
      <c r="H12" s="31"/>
      <c r="I12" s="26" t="s">
        <v>25</v>
      </c>
      <c r="J12" s="24" t="s">
        <v>1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8" customHeight="1">
      <c r="A13" s="31"/>
      <c r="B13" s="32"/>
      <c r="C13" s="31"/>
      <c r="D13" s="31"/>
      <c r="E13" s="24" t="s">
        <v>26</v>
      </c>
      <c r="F13" s="31"/>
      <c r="G13" s="31"/>
      <c r="H13" s="31"/>
      <c r="I13" s="26" t="s">
        <v>27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2" customHeight="1">
      <c r="A15" s="31"/>
      <c r="B15" s="32"/>
      <c r="C15" s="31"/>
      <c r="D15" s="26" t="s">
        <v>28</v>
      </c>
      <c r="E15" s="31"/>
      <c r="F15" s="31"/>
      <c r="G15" s="31"/>
      <c r="H15" s="31"/>
      <c r="I15" s="26" t="s">
        <v>25</v>
      </c>
      <c r="J15" s="27" t="str">
        <f>'Rekapitulace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8" customHeight="1">
      <c r="A16" s="31"/>
      <c r="B16" s="32"/>
      <c r="C16" s="31"/>
      <c r="D16" s="31"/>
      <c r="E16" s="231" t="str">
        <f>'Rekapitulace stavby'!E14</f>
        <v>Vyplň údaj</v>
      </c>
      <c r="F16" s="194"/>
      <c r="G16" s="194"/>
      <c r="H16" s="194"/>
      <c r="I16" s="26" t="s">
        <v>27</v>
      </c>
      <c r="J16" s="27" t="str">
        <f>'Rekapitulace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6" t="s">
        <v>30</v>
      </c>
      <c r="E18" s="31"/>
      <c r="F18" s="31"/>
      <c r="G18" s="31"/>
      <c r="H18" s="31"/>
      <c r="I18" s="26" t="s">
        <v>25</v>
      </c>
      <c r="J18" s="24" t="str">
        <f>IF('Rekapitulace stavby'!AN16="","",'Rekapitulace stavby'!AN16)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4" t="str">
        <f>IF('Rekapitulace stavby'!E17="","",'Rekapitulace stavby'!E17)</f>
        <v xml:space="preserve"> </v>
      </c>
      <c r="F19" s="31"/>
      <c r="G19" s="31"/>
      <c r="H19" s="31"/>
      <c r="I19" s="26" t="s">
        <v>27</v>
      </c>
      <c r="J19" s="24" t="str">
        <f>IF('Rekapitulace stavby'!AN17="","",'Rekapitulace stavby'!AN17)</f>
        <v/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6" t="s">
        <v>33</v>
      </c>
      <c r="E21" s="31"/>
      <c r="F21" s="31"/>
      <c r="G21" s="31"/>
      <c r="H21" s="31"/>
      <c r="I21" s="26" t="s">
        <v>25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4" t="s">
        <v>34</v>
      </c>
      <c r="F22" s="31"/>
      <c r="G22" s="31"/>
      <c r="H22" s="31"/>
      <c r="I22" s="26" t="s">
        <v>27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6" t="s">
        <v>35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89"/>
      <c r="B25" s="90"/>
      <c r="C25" s="89"/>
      <c r="D25" s="89"/>
      <c r="E25" s="199" t="s">
        <v>1</v>
      </c>
      <c r="F25" s="199"/>
      <c r="G25" s="199"/>
      <c r="H25" s="199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92" t="s">
        <v>36</v>
      </c>
      <c r="E28" s="31"/>
      <c r="F28" s="31"/>
      <c r="G28" s="31"/>
      <c r="H28" s="31"/>
      <c r="I28" s="31"/>
      <c r="J28" s="70">
        <f>ROUND(J122, 2)</f>
        <v>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31"/>
      <c r="E30" s="31"/>
      <c r="F30" s="35" t="s">
        <v>38</v>
      </c>
      <c r="G30" s="31"/>
      <c r="H30" s="31"/>
      <c r="I30" s="35" t="s">
        <v>37</v>
      </c>
      <c r="J30" s="35" t="s">
        <v>39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3" t="s">
        <v>40</v>
      </c>
      <c r="E31" s="26" t="s">
        <v>41</v>
      </c>
      <c r="F31" s="94">
        <f>ROUND((SUM(BE122:BE203)),  2)</f>
        <v>0</v>
      </c>
      <c r="G31" s="31"/>
      <c r="H31" s="31"/>
      <c r="I31" s="95">
        <v>0.21</v>
      </c>
      <c r="J31" s="94">
        <f>ROUND(((SUM(BE122:BE203))*I31),  2)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26" t="s">
        <v>42</v>
      </c>
      <c r="F32" s="94">
        <f>ROUND((SUM(BF122:BF203)),  2)</f>
        <v>0</v>
      </c>
      <c r="G32" s="31"/>
      <c r="H32" s="31"/>
      <c r="I32" s="95">
        <v>0.15</v>
      </c>
      <c r="J32" s="94">
        <f>ROUND(((SUM(BF122:BF203))*I32), 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31"/>
      <c r="E33" s="26" t="s">
        <v>43</v>
      </c>
      <c r="F33" s="94">
        <f>ROUND((SUM(BG122:BG203)),  2)</f>
        <v>0</v>
      </c>
      <c r="G33" s="31"/>
      <c r="H33" s="31"/>
      <c r="I33" s="95">
        <v>0.21</v>
      </c>
      <c r="J33" s="94">
        <f>0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94">
        <f>ROUND((SUM(BH122:BH203)),  2)</f>
        <v>0</v>
      </c>
      <c r="G34" s="31"/>
      <c r="H34" s="31"/>
      <c r="I34" s="95">
        <v>0.15</v>
      </c>
      <c r="J34" s="94">
        <f>0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4">
        <f>ROUND((SUM(BI122:BI203)),  2)</f>
        <v>0</v>
      </c>
      <c r="G35" s="31"/>
      <c r="H35" s="31"/>
      <c r="I35" s="95">
        <v>0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96"/>
      <c r="D37" s="97" t="s">
        <v>46</v>
      </c>
      <c r="E37" s="59"/>
      <c r="F37" s="59"/>
      <c r="G37" s="98" t="s">
        <v>47</v>
      </c>
      <c r="H37" s="99" t="s">
        <v>48</v>
      </c>
      <c r="I37" s="59"/>
      <c r="J37" s="100">
        <f>SUM(J28:J35)</f>
        <v>0</v>
      </c>
      <c r="K37" s="10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51</v>
      </c>
      <c r="E61" s="34"/>
      <c r="F61" s="102" t="s">
        <v>52</v>
      </c>
      <c r="G61" s="44" t="s">
        <v>51</v>
      </c>
      <c r="H61" s="34"/>
      <c r="I61" s="34"/>
      <c r="J61" s="103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51</v>
      </c>
      <c r="E76" s="34"/>
      <c r="F76" s="102" t="s">
        <v>52</v>
      </c>
      <c r="G76" s="44" t="s">
        <v>51</v>
      </c>
      <c r="H76" s="34"/>
      <c r="I76" s="34"/>
      <c r="J76" s="103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10" t="str">
        <f>E7</f>
        <v>Oprava chodníku Tolstého SO 01 (od MP po 1.BD)</v>
      </c>
      <c r="F85" s="230"/>
      <c r="G85" s="230"/>
      <c r="H85" s="230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1"/>
      <c r="E87" s="31"/>
      <c r="F87" s="24" t="str">
        <f>F10</f>
        <v>Valašské Meziříčí</v>
      </c>
      <c r="G87" s="31"/>
      <c r="H87" s="31"/>
      <c r="I87" s="26" t="s">
        <v>22</v>
      </c>
      <c r="J87" s="54" t="str">
        <f>IF(J10="","",J10)</f>
        <v>7. 1. 2022</v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1"/>
      <c r="E89" s="31"/>
      <c r="F89" s="24" t="str">
        <f>E13</f>
        <v>Město Valašské Meziříčí</v>
      </c>
      <c r="G89" s="31"/>
      <c r="H89" s="31"/>
      <c r="I89" s="26" t="s">
        <v>30</v>
      </c>
      <c r="J89" s="29" t="str">
        <f>E19</f>
        <v xml:space="preserve"> 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28</v>
      </c>
      <c r="D90" s="31"/>
      <c r="E90" s="31"/>
      <c r="F90" s="24" t="str">
        <f>IF(E16="","",E16)</f>
        <v>Vyplň údaj</v>
      </c>
      <c r="G90" s="31"/>
      <c r="H90" s="31"/>
      <c r="I90" s="26" t="s">
        <v>33</v>
      </c>
      <c r="J90" s="29" t="str">
        <f>E22</f>
        <v>Fajfrová Irena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04" t="s">
        <v>94</v>
      </c>
      <c r="D92" s="96"/>
      <c r="E92" s="96"/>
      <c r="F92" s="96"/>
      <c r="G92" s="96"/>
      <c r="H92" s="96"/>
      <c r="I92" s="96"/>
      <c r="J92" s="105" t="s">
        <v>95</v>
      </c>
      <c r="K92" s="96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06" t="s">
        <v>96</v>
      </c>
      <c r="D94" s="31"/>
      <c r="E94" s="31"/>
      <c r="F94" s="31"/>
      <c r="G94" s="31"/>
      <c r="H94" s="31"/>
      <c r="I94" s="31"/>
      <c r="J94" s="70">
        <f>J122</f>
        <v>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97</v>
      </c>
    </row>
    <row r="95" spans="1:47" s="9" customFormat="1" ht="24.95" customHeight="1">
      <c r="B95" s="107"/>
      <c r="D95" s="108" t="s">
        <v>98</v>
      </c>
      <c r="E95" s="109"/>
      <c r="F95" s="109"/>
      <c r="G95" s="109"/>
      <c r="H95" s="109"/>
      <c r="I95" s="109"/>
      <c r="J95" s="110">
        <f>J123</f>
        <v>0</v>
      </c>
      <c r="L95" s="107"/>
    </row>
    <row r="96" spans="1:47" s="10" customFormat="1" ht="19.899999999999999" customHeight="1">
      <c r="B96" s="111"/>
      <c r="D96" s="112" t="s">
        <v>99</v>
      </c>
      <c r="E96" s="113"/>
      <c r="F96" s="113"/>
      <c r="G96" s="113"/>
      <c r="H96" s="113"/>
      <c r="I96" s="113"/>
      <c r="J96" s="114">
        <f>J124</f>
        <v>0</v>
      </c>
      <c r="L96" s="111"/>
    </row>
    <row r="97" spans="1:31" s="10" customFormat="1" ht="19.899999999999999" customHeight="1">
      <c r="B97" s="111"/>
      <c r="D97" s="112" t="s">
        <v>100</v>
      </c>
      <c r="E97" s="113"/>
      <c r="F97" s="113"/>
      <c r="G97" s="113"/>
      <c r="H97" s="113"/>
      <c r="I97" s="113"/>
      <c r="J97" s="114">
        <f>J155</f>
        <v>0</v>
      </c>
      <c r="L97" s="111"/>
    </row>
    <row r="98" spans="1:31" s="10" customFormat="1" ht="19.899999999999999" customHeight="1">
      <c r="B98" s="111"/>
      <c r="D98" s="112" t="s">
        <v>101</v>
      </c>
      <c r="E98" s="113"/>
      <c r="F98" s="113"/>
      <c r="G98" s="113"/>
      <c r="H98" s="113"/>
      <c r="I98" s="113"/>
      <c r="J98" s="114">
        <f>J172</f>
        <v>0</v>
      </c>
      <c r="L98" s="111"/>
    </row>
    <row r="99" spans="1:31" s="10" customFormat="1" ht="19.899999999999999" customHeight="1">
      <c r="B99" s="111"/>
      <c r="D99" s="112" t="s">
        <v>102</v>
      </c>
      <c r="E99" s="113"/>
      <c r="F99" s="113"/>
      <c r="G99" s="113"/>
      <c r="H99" s="113"/>
      <c r="I99" s="113"/>
      <c r="J99" s="114">
        <f>J174</f>
        <v>0</v>
      </c>
      <c r="L99" s="111"/>
    </row>
    <row r="100" spans="1:31" s="10" customFormat="1" ht="19.899999999999999" customHeight="1">
      <c r="B100" s="111"/>
      <c r="D100" s="112" t="s">
        <v>103</v>
      </c>
      <c r="E100" s="113"/>
      <c r="F100" s="113"/>
      <c r="G100" s="113"/>
      <c r="H100" s="113"/>
      <c r="I100" s="113"/>
      <c r="J100" s="114">
        <f>J180</f>
        <v>0</v>
      </c>
      <c r="L100" s="111"/>
    </row>
    <row r="101" spans="1:31" s="10" customFormat="1" ht="19.899999999999999" customHeight="1">
      <c r="B101" s="111"/>
      <c r="D101" s="112" t="s">
        <v>104</v>
      </c>
      <c r="E101" s="113"/>
      <c r="F101" s="113"/>
      <c r="G101" s="113"/>
      <c r="H101" s="113"/>
      <c r="I101" s="113"/>
      <c r="J101" s="114">
        <f>J197</f>
        <v>0</v>
      </c>
      <c r="L101" s="111"/>
    </row>
    <row r="102" spans="1:31" s="9" customFormat="1" ht="24.95" customHeight="1">
      <c r="B102" s="107"/>
      <c r="D102" s="108" t="s">
        <v>105</v>
      </c>
      <c r="E102" s="109"/>
      <c r="F102" s="109"/>
      <c r="G102" s="109"/>
      <c r="H102" s="109"/>
      <c r="I102" s="109"/>
      <c r="J102" s="110">
        <f>J199</f>
        <v>0</v>
      </c>
      <c r="L102" s="107"/>
    </row>
    <row r="103" spans="1:31" s="10" customFormat="1" ht="19.899999999999999" customHeight="1">
      <c r="B103" s="111"/>
      <c r="D103" s="112" t="s">
        <v>106</v>
      </c>
      <c r="E103" s="113"/>
      <c r="F103" s="113"/>
      <c r="G103" s="113"/>
      <c r="H103" s="113"/>
      <c r="I103" s="113"/>
      <c r="J103" s="114">
        <f>J200</f>
        <v>0</v>
      </c>
      <c r="L103" s="111"/>
    </row>
    <row r="104" spans="1:31" s="10" customFormat="1" ht="19.899999999999999" customHeight="1">
      <c r="B104" s="111"/>
      <c r="D104" s="112" t="s">
        <v>107</v>
      </c>
      <c r="E104" s="113"/>
      <c r="F104" s="113"/>
      <c r="G104" s="113"/>
      <c r="H104" s="113"/>
      <c r="I104" s="113"/>
      <c r="J104" s="114">
        <f>J202</f>
        <v>0</v>
      </c>
      <c r="L104" s="111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108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10" t="str">
        <f>E7</f>
        <v>Oprava chodníku Tolstého SO 01 (od MP po 1.BD)</v>
      </c>
      <c r="F114" s="230"/>
      <c r="G114" s="230"/>
      <c r="H114" s="230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F10</f>
        <v>Valašské Meziříčí</v>
      </c>
      <c r="G116" s="31"/>
      <c r="H116" s="31"/>
      <c r="I116" s="26" t="s">
        <v>22</v>
      </c>
      <c r="J116" s="54" t="str">
        <f>IF(J10="","",J10)</f>
        <v>7. 1. 2022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E13</f>
        <v>Město Valašské Meziříčí</v>
      </c>
      <c r="G118" s="31"/>
      <c r="H118" s="31"/>
      <c r="I118" s="26" t="s">
        <v>30</v>
      </c>
      <c r="J118" s="29" t="str">
        <f>E19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28</v>
      </c>
      <c r="D119" s="31"/>
      <c r="E119" s="31"/>
      <c r="F119" s="24" t="str">
        <f>IF(E16="","",E16)</f>
        <v>Vyplň údaj</v>
      </c>
      <c r="G119" s="31"/>
      <c r="H119" s="31"/>
      <c r="I119" s="26" t="s">
        <v>33</v>
      </c>
      <c r="J119" s="29" t="str">
        <f>E22</f>
        <v>Fajfrová Irena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5"/>
      <c r="B121" s="116"/>
      <c r="C121" s="117" t="s">
        <v>109</v>
      </c>
      <c r="D121" s="118" t="s">
        <v>61</v>
      </c>
      <c r="E121" s="118" t="s">
        <v>57</v>
      </c>
      <c r="F121" s="118" t="s">
        <v>58</v>
      </c>
      <c r="G121" s="118" t="s">
        <v>110</v>
      </c>
      <c r="H121" s="118" t="s">
        <v>111</v>
      </c>
      <c r="I121" s="118" t="s">
        <v>112</v>
      </c>
      <c r="J121" s="118" t="s">
        <v>95</v>
      </c>
      <c r="K121" s="119" t="s">
        <v>113</v>
      </c>
      <c r="L121" s="120"/>
      <c r="M121" s="61" t="s">
        <v>1</v>
      </c>
      <c r="N121" s="62" t="s">
        <v>40</v>
      </c>
      <c r="O121" s="62" t="s">
        <v>114</v>
      </c>
      <c r="P121" s="62" t="s">
        <v>115</v>
      </c>
      <c r="Q121" s="62" t="s">
        <v>116</v>
      </c>
      <c r="R121" s="62" t="s">
        <v>117</v>
      </c>
      <c r="S121" s="62" t="s">
        <v>118</v>
      </c>
      <c r="T121" s="63" t="s">
        <v>119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31"/>
      <c r="B122" s="32"/>
      <c r="C122" s="68" t="s">
        <v>120</v>
      </c>
      <c r="D122" s="31"/>
      <c r="E122" s="31"/>
      <c r="F122" s="31"/>
      <c r="G122" s="31"/>
      <c r="H122" s="31"/>
      <c r="I122" s="31"/>
      <c r="J122" s="121">
        <f>BK122</f>
        <v>0</v>
      </c>
      <c r="K122" s="31"/>
      <c r="L122" s="32"/>
      <c r="M122" s="64"/>
      <c r="N122" s="55"/>
      <c r="O122" s="65"/>
      <c r="P122" s="122">
        <f>P123+P199</f>
        <v>0</v>
      </c>
      <c r="Q122" s="65"/>
      <c r="R122" s="122">
        <f>R123+R199</f>
        <v>302.85520600000001</v>
      </c>
      <c r="S122" s="65"/>
      <c r="T122" s="123">
        <f>T123+T199</f>
        <v>20.450000000000003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75</v>
      </c>
      <c r="AU122" s="16" t="s">
        <v>97</v>
      </c>
      <c r="BK122" s="124">
        <f>BK123+BK199</f>
        <v>0</v>
      </c>
    </row>
    <row r="123" spans="1:65" s="12" customFormat="1" ht="25.9" customHeight="1">
      <c r="B123" s="125"/>
      <c r="D123" s="126" t="s">
        <v>75</v>
      </c>
      <c r="E123" s="127" t="s">
        <v>121</v>
      </c>
      <c r="F123" s="127" t="s">
        <v>122</v>
      </c>
      <c r="I123" s="128"/>
      <c r="J123" s="129">
        <f>BK123</f>
        <v>0</v>
      </c>
      <c r="L123" s="125"/>
      <c r="M123" s="130"/>
      <c r="N123" s="131"/>
      <c r="O123" s="131"/>
      <c r="P123" s="132">
        <f>P124+P155+P172+P174+P180+P197</f>
        <v>0</v>
      </c>
      <c r="Q123" s="131"/>
      <c r="R123" s="132">
        <f>R124+R155+R172+R174+R180+R197</f>
        <v>302.85520600000001</v>
      </c>
      <c r="S123" s="131"/>
      <c r="T123" s="133">
        <f>T124+T155+T172+T174+T180+T197</f>
        <v>20.450000000000003</v>
      </c>
      <c r="AR123" s="126" t="s">
        <v>81</v>
      </c>
      <c r="AT123" s="134" t="s">
        <v>75</v>
      </c>
      <c r="AU123" s="134" t="s">
        <v>76</v>
      </c>
      <c r="AY123" s="126" t="s">
        <v>123</v>
      </c>
      <c r="BK123" s="135">
        <f>BK124+BK155+BK172+BK174+BK180+BK197</f>
        <v>0</v>
      </c>
    </row>
    <row r="124" spans="1:65" s="12" customFormat="1" ht="22.9" customHeight="1">
      <c r="B124" s="125"/>
      <c r="D124" s="126" t="s">
        <v>75</v>
      </c>
      <c r="E124" s="136" t="s">
        <v>81</v>
      </c>
      <c r="F124" s="136" t="s">
        <v>124</v>
      </c>
      <c r="I124" s="128"/>
      <c r="J124" s="137">
        <f>BK124</f>
        <v>0</v>
      </c>
      <c r="L124" s="125"/>
      <c r="M124" s="130"/>
      <c r="N124" s="131"/>
      <c r="O124" s="131"/>
      <c r="P124" s="132">
        <f>SUM(P125:P154)</f>
        <v>0</v>
      </c>
      <c r="Q124" s="131"/>
      <c r="R124" s="132">
        <f>SUM(R125:R154)</f>
        <v>3.0252999999999999E-2</v>
      </c>
      <c r="S124" s="131"/>
      <c r="T124" s="133">
        <f>SUM(T125:T154)</f>
        <v>20.450000000000003</v>
      </c>
      <c r="AR124" s="126" t="s">
        <v>81</v>
      </c>
      <c r="AT124" s="134" t="s">
        <v>75</v>
      </c>
      <c r="AU124" s="134" t="s">
        <v>81</v>
      </c>
      <c r="AY124" s="126" t="s">
        <v>123</v>
      </c>
      <c r="BK124" s="135">
        <f>SUM(BK125:BK154)</f>
        <v>0</v>
      </c>
    </row>
    <row r="125" spans="1:65" s="2" customFormat="1" ht="33" customHeight="1">
      <c r="A125" s="31"/>
      <c r="B125" s="138"/>
      <c r="C125" s="139" t="s">
        <v>81</v>
      </c>
      <c r="D125" s="139" t="s">
        <v>125</v>
      </c>
      <c r="E125" s="140" t="s">
        <v>126</v>
      </c>
      <c r="F125" s="141" t="s">
        <v>127</v>
      </c>
      <c r="G125" s="142" t="s">
        <v>128</v>
      </c>
      <c r="H125" s="143">
        <v>30</v>
      </c>
      <c r="I125" s="144"/>
      <c r="J125" s="145">
        <f t="shared" ref="J125:J130" si="0">ROUND(I125*H125,2)</f>
        <v>0</v>
      </c>
      <c r="K125" s="141" t="s">
        <v>129</v>
      </c>
      <c r="L125" s="32"/>
      <c r="M125" s="146" t="s">
        <v>1</v>
      </c>
      <c r="N125" s="147" t="s">
        <v>41</v>
      </c>
      <c r="O125" s="57"/>
      <c r="P125" s="148">
        <f t="shared" ref="P125:P130" si="1">O125*H125</f>
        <v>0</v>
      </c>
      <c r="Q125" s="148">
        <v>0</v>
      </c>
      <c r="R125" s="148">
        <f t="shared" ref="R125:R130" si="2">Q125*H125</f>
        <v>0</v>
      </c>
      <c r="S125" s="148">
        <v>0.255</v>
      </c>
      <c r="T125" s="149">
        <f t="shared" ref="T125:T130" si="3">S125*H125</f>
        <v>7.65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0" t="s">
        <v>130</v>
      </c>
      <c r="AT125" s="150" t="s">
        <v>125</v>
      </c>
      <c r="AU125" s="150" t="s">
        <v>85</v>
      </c>
      <c r="AY125" s="16" t="s">
        <v>123</v>
      </c>
      <c r="BE125" s="151">
        <f t="shared" ref="BE125:BE130" si="4">IF(N125="základní",J125,0)</f>
        <v>0</v>
      </c>
      <c r="BF125" s="151">
        <f t="shared" ref="BF125:BF130" si="5">IF(N125="snížená",J125,0)</f>
        <v>0</v>
      </c>
      <c r="BG125" s="151">
        <f t="shared" ref="BG125:BG130" si="6">IF(N125="zákl. přenesená",J125,0)</f>
        <v>0</v>
      </c>
      <c r="BH125" s="151">
        <f t="shared" ref="BH125:BH130" si="7">IF(N125="sníž. přenesená",J125,0)</f>
        <v>0</v>
      </c>
      <c r="BI125" s="151">
        <f t="shared" ref="BI125:BI130" si="8">IF(N125="nulová",J125,0)</f>
        <v>0</v>
      </c>
      <c r="BJ125" s="16" t="s">
        <v>81</v>
      </c>
      <c r="BK125" s="151">
        <f t="shared" ref="BK125:BK130" si="9">ROUND(I125*H125,2)</f>
        <v>0</v>
      </c>
      <c r="BL125" s="16" t="s">
        <v>130</v>
      </c>
      <c r="BM125" s="150" t="s">
        <v>131</v>
      </c>
    </row>
    <row r="126" spans="1:65" s="2" customFormat="1" ht="24.2" customHeight="1">
      <c r="A126" s="31"/>
      <c r="B126" s="138"/>
      <c r="C126" s="139" t="s">
        <v>85</v>
      </c>
      <c r="D126" s="139" t="s">
        <v>125</v>
      </c>
      <c r="E126" s="140" t="s">
        <v>132</v>
      </c>
      <c r="F126" s="141" t="s">
        <v>133</v>
      </c>
      <c r="G126" s="142" t="s">
        <v>128</v>
      </c>
      <c r="H126" s="143">
        <v>30</v>
      </c>
      <c r="I126" s="144"/>
      <c r="J126" s="145">
        <f t="shared" si="0"/>
        <v>0</v>
      </c>
      <c r="K126" s="141" t="s">
        <v>129</v>
      </c>
      <c r="L126" s="32"/>
      <c r="M126" s="146" t="s">
        <v>1</v>
      </c>
      <c r="N126" s="147" t="s">
        <v>41</v>
      </c>
      <c r="O126" s="57"/>
      <c r="P126" s="148">
        <f t="shared" si="1"/>
        <v>0</v>
      </c>
      <c r="Q126" s="148">
        <v>0</v>
      </c>
      <c r="R126" s="148">
        <f t="shared" si="2"/>
        <v>0</v>
      </c>
      <c r="S126" s="148">
        <v>0.28999999999999998</v>
      </c>
      <c r="T126" s="149">
        <f t="shared" si="3"/>
        <v>8.6999999999999993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0" t="s">
        <v>130</v>
      </c>
      <c r="AT126" s="150" t="s">
        <v>125</v>
      </c>
      <c r="AU126" s="150" t="s">
        <v>85</v>
      </c>
      <c r="AY126" s="16" t="s">
        <v>123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6" t="s">
        <v>81</v>
      </c>
      <c r="BK126" s="151">
        <f t="shared" si="9"/>
        <v>0</v>
      </c>
      <c r="BL126" s="16" t="s">
        <v>130</v>
      </c>
      <c r="BM126" s="150" t="s">
        <v>134</v>
      </c>
    </row>
    <row r="127" spans="1:65" s="2" customFormat="1" ht="16.5" customHeight="1">
      <c r="A127" s="31"/>
      <c r="B127" s="138"/>
      <c r="C127" s="139" t="s">
        <v>135</v>
      </c>
      <c r="D127" s="139" t="s">
        <v>125</v>
      </c>
      <c r="E127" s="140" t="s">
        <v>136</v>
      </c>
      <c r="F127" s="141" t="s">
        <v>137</v>
      </c>
      <c r="G127" s="142" t="s">
        <v>138</v>
      </c>
      <c r="H127" s="143">
        <v>20</v>
      </c>
      <c r="I127" s="144"/>
      <c r="J127" s="145">
        <f t="shared" si="0"/>
        <v>0</v>
      </c>
      <c r="K127" s="141" t="s">
        <v>129</v>
      </c>
      <c r="L127" s="32"/>
      <c r="M127" s="146" t="s">
        <v>1</v>
      </c>
      <c r="N127" s="147" t="s">
        <v>41</v>
      </c>
      <c r="O127" s="57"/>
      <c r="P127" s="148">
        <f t="shared" si="1"/>
        <v>0</v>
      </c>
      <c r="Q127" s="148">
        <v>0</v>
      </c>
      <c r="R127" s="148">
        <f t="shared" si="2"/>
        <v>0</v>
      </c>
      <c r="S127" s="148">
        <v>0.20499999999999999</v>
      </c>
      <c r="T127" s="149">
        <f t="shared" si="3"/>
        <v>4.0999999999999996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0" t="s">
        <v>130</v>
      </c>
      <c r="AT127" s="150" t="s">
        <v>125</v>
      </c>
      <c r="AU127" s="150" t="s">
        <v>85</v>
      </c>
      <c r="AY127" s="16" t="s">
        <v>123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6" t="s">
        <v>81</v>
      </c>
      <c r="BK127" s="151">
        <f t="shared" si="9"/>
        <v>0</v>
      </c>
      <c r="BL127" s="16" t="s">
        <v>130</v>
      </c>
      <c r="BM127" s="150" t="s">
        <v>139</v>
      </c>
    </row>
    <row r="128" spans="1:65" s="2" customFormat="1" ht="24.2" customHeight="1">
      <c r="A128" s="31"/>
      <c r="B128" s="138"/>
      <c r="C128" s="139" t="s">
        <v>130</v>
      </c>
      <c r="D128" s="139" t="s">
        <v>125</v>
      </c>
      <c r="E128" s="140" t="s">
        <v>140</v>
      </c>
      <c r="F128" s="141" t="s">
        <v>141</v>
      </c>
      <c r="G128" s="142" t="s">
        <v>138</v>
      </c>
      <c r="H128" s="143">
        <v>200</v>
      </c>
      <c r="I128" s="144"/>
      <c r="J128" s="145">
        <f t="shared" si="0"/>
        <v>0</v>
      </c>
      <c r="K128" s="141" t="s">
        <v>129</v>
      </c>
      <c r="L128" s="32"/>
      <c r="M128" s="146" t="s">
        <v>1</v>
      </c>
      <c r="N128" s="147" t="s">
        <v>41</v>
      </c>
      <c r="O128" s="57"/>
      <c r="P128" s="148">
        <f t="shared" si="1"/>
        <v>0</v>
      </c>
      <c r="Q128" s="148">
        <v>1.3999999999999999E-4</v>
      </c>
      <c r="R128" s="148">
        <f t="shared" si="2"/>
        <v>2.7999999999999997E-2</v>
      </c>
      <c r="S128" s="148">
        <v>0</v>
      </c>
      <c r="T128" s="14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0" t="s">
        <v>130</v>
      </c>
      <c r="AT128" s="150" t="s">
        <v>125</v>
      </c>
      <c r="AU128" s="150" t="s">
        <v>85</v>
      </c>
      <c r="AY128" s="16" t="s">
        <v>123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6" t="s">
        <v>81</v>
      </c>
      <c r="BK128" s="151">
        <f t="shared" si="9"/>
        <v>0</v>
      </c>
      <c r="BL128" s="16" t="s">
        <v>130</v>
      </c>
      <c r="BM128" s="150" t="s">
        <v>142</v>
      </c>
    </row>
    <row r="129" spans="1:65" s="2" customFormat="1" ht="24.2" customHeight="1">
      <c r="A129" s="31"/>
      <c r="B129" s="138"/>
      <c r="C129" s="139" t="s">
        <v>143</v>
      </c>
      <c r="D129" s="139" t="s">
        <v>125</v>
      </c>
      <c r="E129" s="140" t="s">
        <v>144</v>
      </c>
      <c r="F129" s="141" t="s">
        <v>145</v>
      </c>
      <c r="G129" s="142" t="s">
        <v>138</v>
      </c>
      <c r="H129" s="143">
        <v>200</v>
      </c>
      <c r="I129" s="144"/>
      <c r="J129" s="145">
        <f t="shared" si="0"/>
        <v>0</v>
      </c>
      <c r="K129" s="141" t="s">
        <v>129</v>
      </c>
      <c r="L129" s="32"/>
      <c r="M129" s="146" t="s">
        <v>1</v>
      </c>
      <c r="N129" s="147" t="s">
        <v>41</v>
      </c>
      <c r="O129" s="57"/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0" t="s">
        <v>130</v>
      </c>
      <c r="AT129" s="150" t="s">
        <v>125</v>
      </c>
      <c r="AU129" s="150" t="s">
        <v>85</v>
      </c>
      <c r="AY129" s="16" t="s">
        <v>123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6" t="s">
        <v>81</v>
      </c>
      <c r="BK129" s="151">
        <f t="shared" si="9"/>
        <v>0</v>
      </c>
      <c r="BL129" s="16" t="s">
        <v>130</v>
      </c>
      <c r="BM129" s="150" t="s">
        <v>146</v>
      </c>
    </row>
    <row r="130" spans="1:65" s="2" customFormat="1" ht="37.9" customHeight="1">
      <c r="A130" s="31"/>
      <c r="B130" s="138"/>
      <c r="C130" s="139" t="s">
        <v>147</v>
      </c>
      <c r="D130" s="139" t="s">
        <v>125</v>
      </c>
      <c r="E130" s="140" t="s">
        <v>148</v>
      </c>
      <c r="F130" s="141" t="s">
        <v>149</v>
      </c>
      <c r="G130" s="142" t="s">
        <v>150</v>
      </c>
      <c r="H130" s="143">
        <v>76</v>
      </c>
      <c r="I130" s="144"/>
      <c r="J130" s="145">
        <f t="shared" si="0"/>
        <v>0</v>
      </c>
      <c r="K130" s="141" t="s">
        <v>129</v>
      </c>
      <c r="L130" s="32"/>
      <c r="M130" s="146" t="s">
        <v>1</v>
      </c>
      <c r="N130" s="147" t="s">
        <v>41</v>
      </c>
      <c r="O130" s="57"/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0" t="s">
        <v>130</v>
      </c>
      <c r="AT130" s="150" t="s">
        <v>125</v>
      </c>
      <c r="AU130" s="150" t="s">
        <v>85</v>
      </c>
      <c r="AY130" s="16" t="s">
        <v>123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6" t="s">
        <v>81</v>
      </c>
      <c r="BK130" s="151">
        <f t="shared" si="9"/>
        <v>0</v>
      </c>
      <c r="BL130" s="16" t="s">
        <v>130</v>
      </c>
      <c r="BM130" s="150" t="s">
        <v>151</v>
      </c>
    </row>
    <row r="131" spans="1:65" s="13" customFormat="1" ht="11.25">
      <c r="B131" s="152"/>
      <c r="D131" s="153" t="s">
        <v>152</v>
      </c>
      <c r="E131" s="154" t="s">
        <v>91</v>
      </c>
      <c r="F131" s="155" t="s">
        <v>153</v>
      </c>
      <c r="H131" s="156">
        <v>76</v>
      </c>
      <c r="I131" s="157"/>
      <c r="L131" s="152"/>
      <c r="M131" s="158"/>
      <c r="N131" s="159"/>
      <c r="O131" s="159"/>
      <c r="P131" s="159"/>
      <c r="Q131" s="159"/>
      <c r="R131" s="159"/>
      <c r="S131" s="159"/>
      <c r="T131" s="160"/>
      <c r="AT131" s="154" t="s">
        <v>152</v>
      </c>
      <c r="AU131" s="154" t="s">
        <v>85</v>
      </c>
      <c r="AV131" s="13" t="s">
        <v>85</v>
      </c>
      <c r="AW131" s="13" t="s">
        <v>32</v>
      </c>
      <c r="AX131" s="13" t="s">
        <v>81</v>
      </c>
      <c r="AY131" s="154" t="s">
        <v>123</v>
      </c>
    </row>
    <row r="132" spans="1:65" s="2" customFormat="1" ht="33" customHeight="1">
      <c r="A132" s="31"/>
      <c r="B132" s="138"/>
      <c r="C132" s="139" t="s">
        <v>154</v>
      </c>
      <c r="D132" s="139" t="s">
        <v>125</v>
      </c>
      <c r="E132" s="140" t="s">
        <v>155</v>
      </c>
      <c r="F132" s="141" t="s">
        <v>156</v>
      </c>
      <c r="G132" s="142" t="s">
        <v>150</v>
      </c>
      <c r="H132" s="143">
        <v>11.1</v>
      </c>
      <c r="I132" s="144"/>
      <c r="J132" s="145">
        <f>ROUND(I132*H132,2)</f>
        <v>0</v>
      </c>
      <c r="K132" s="141" t="s">
        <v>129</v>
      </c>
      <c r="L132" s="32"/>
      <c r="M132" s="146" t="s">
        <v>1</v>
      </c>
      <c r="N132" s="147" t="s">
        <v>41</v>
      </c>
      <c r="O132" s="57"/>
      <c r="P132" s="148">
        <f>O132*H132</f>
        <v>0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0" t="s">
        <v>130</v>
      </c>
      <c r="AT132" s="150" t="s">
        <v>125</v>
      </c>
      <c r="AU132" s="150" t="s">
        <v>85</v>
      </c>
      <c r="AY132" s="16" t="s">
        <v>123</v>
      </c>
      <c r="BE132" s="151">
        <f>IF(N132="základní",J132,0)</f>
        <v>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6" t="s">
        <v>81</v>
      </c>
      <c r="BK132" s="151">
        <f>ROUND(I132*H132,2)</f>
        <v>0</v>
      </c>
      <c r="BL132" s="16" t="s">
        <v>130</v>
      </c>
      <c r="BM132" s="150" t="s">
        <v>157</v>
      </c>
    </row>
    <row r="133" spans="1:65" s="14" customFormat="1" ht="11.25">
      <c r="B133" s="161"/>
      <c r="D133" s="153" t="s">
        <v>152</v>
      </c>
      <c r="E133" s="162" t="s">
        <v>1</v>
      </c>
      <c r="F133" s="163" t="s">
        <v>158</v>
      </c>
      <c r="H133" s="162" t="s">
        <v>1</v>
      </c>
      <c r="I133" s="164"/>
      <c r="L133" s="161"/>
      <c r="M133" s="165"/>
      <c r="N133" s="166"/>
      <c r="O133" s="166"/>
      <c r="P133" s="166"/>
      <c r="Q133" s="166"/>
      <c r="R133" s="166"/>
      <c r="S133" s="166"/>
      <c r="T133" s="167"/>
      <c r="AT133" s="162" t="s">
        <v>152</v>
      </c>
      <c r="AU133" s="162" t="s">
        <v>85</v>
      </c>
      <c r="AV133" s="14" t="s">
        <v>81</v>
      </c>
      <c r="AW133" s="14" t="s">
        <v>32</v>
      </c>
      <c r="AX133" s="14" t="s">
        <v>76</v>
      </c>
      <c r="AY133" s="162" t="s">
        <v>123</v>
      </c>
    </row>
    <row r="134" spans="1:65" s="13" customFormat="1" ht="11.25">
      <c r="B134" s="152"/>
      <c r="D134" s="153" t="s">
        <v>152</v>
      </c>
      <c r="E134" s="154" t="s">
        <v>1</v>
      </c>
      <c r="F134" s="155" t="s">
        <v>159</v>
      </c>
      <c r="H134" s="156">
        <v>11.1</v>
      </c>
      <c r="I134" s="157"/>
      <c r="L134" s="152"/>
      <c r="M134" s="158"/>
      <c r="N134" s="159"/>
      <c r="O134" s="159"/>
      <c r="P134" s="159"/>
      <c r="Q134" s="159"/>
      <c r="R134" s="159"/>
      <c r="S134" s="159"/>
      <c r="T134" s="160"/>
      <c r="AT134" s="154" t="s">
        <v>152</v>
      </c>
      <c r="AU134" s="154" t="s">
        <v>85</v>
      </c>
      <c r="AV134" s="13" t="s">
        <v>85</v>
      </c>
      <c r="AW134" s="13" t="s">
        <v>32</v>
      </c>
      <c r="AX134" s="13" t="s">
        <v>81</v>
      </c>
      <c r="AY134" s="154" t="s">
        <v>123</v>
      </c>
    </row>
    <row r="135" spans="1:65" s="2" customFormat="1" ht="33" customHeight="1">
      <c r="A135" s="31"/>
      <c r="B135" s="138"/>
      <c r="C135" s="139" t="s">
        <v>160</v>
      </c>
      <c r="D135" s="139" t="s">
        <v>125</v>
      </c>
      <c r="E135" s="140" t="s">
        <v>155</v>
      </c>
      <c r="F135" s="141" t="s">
        <v>156</v>
      </c>
      <c r="G135" s="142" t="s">
        <v>150</v>
      </c>
      <c r="H135" s="143">
        <v>76</v>
      </c>
      <c r="I135" s="144"/>
      <c r="J135" s="145">
        <f>ROUND(I135*H135,2)</f>
        <v>0</v>
      </c>
      <c r="K135" s="141" t="s">
        <v>129</v>
      </c>
      <c r="L135" s="32"/>
      <c r="M135" s="146" t="s">
        <v>1</v>
      </c>
      <c r="N135" s="147" t="s">
        <v>41</v>
      </c>
      <c r="O135" s="57"/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0" t="s">
        <v>130</v>
      </c>
      <c r="AT135" s="150" t="s">
        <v>125</v>
      </c>
      <c r="AU135" s="150" t="s">
        <v>85</v>
      </c>
      <c r="AY135" s="16" t="s">
        <v>123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6" t="s">
        <v>81</v>
      </c>
      <c r="BK135" s="151">
        <f>ROUND(I135*H135,2)</f>
        <v>0</v>
      </c>
      <c r="BL135" s="16" t="s">
        <v>130</v>
      </c>
      <c r="BM135" s="150" t="s">
        <v>161</v>
      </c>
    </row>
    <row r="136" spans="1:65" s="13" customFormat="1" ht="11.25">
      <c r="B136" s="152"/>
      <c r="D136" s="153" t="s">
        <v>152</v>
      </c>
      <c r="E136" s="154" t="s">
        <v>1</v>
      </c>
      <c r="F136" s="155" t="s">
        <v>91</v>
      </c>
      <c r="H136" s="156">
        <v>76</v>
      </c>
      <c r="I136" s="157"/>
      <c r="L136" s="152"/>
      <c r="M136" s="158"/>
      <c r="N136" s="159"/>
      <c r="O136" s="159"/>
      <c r="P136" s="159"/>
      <c r="Q136" s="159"/>
      <c r="R136" s="159"/>
      <c r="S136" s="159"/>
      <c r="T136" s="160"/>
      <c r="AT136" s="154" t="s">
        <v>152</v>
      </c>
      <c r="AU136" s="154" t="s">
        <v>85</v>
      </c>
      <c r="AV136" s="13" t="s">
        <v>85</v>
      </c>
      <c r="AW136" s="13" t="s">
        <v>32</v>
      </c>
      <c r="AX136" s="13" t="s">
        <v>81</v>
      </c>
      <c r="AY136" s="154" t="s">
        <v>123</v>
      </c>
    </row>
    <row r="137" spans="1:65" s="2" customFormat="1" ht="37.9" customHeight="1">
      <c r="A137" s="31"/>
      <c r="B137" s="138"/>
      <c r="C137" s="139" t="s">
        <v>162</v>
      </c>
      <c r="D137" s="139" t="s">
        <v>125</v>
      </c>
      <c r="E137" s="140" t="s">
        <v>163</v>
      </c>
      <c r="F137" s="141" t="s">
        <v>164</v>
      </c>
      <c r="G137" s="142" t="s">
        <v>150</v>
      </c>
      <c r="H137" s="143">
        <v>760</v>
      </c>
      <c r="I137" s="144"/>
      <c r="J137" s="145">
        <f>ROUND(I137*H137,2)</f>
        <v>0</v>
      </c>
      <c r="K137" s="141" t="s">
        <v>129</v>
      </c>
      <c r="L137" s="32"/>
      <c r="M137" s="146" t="s">
        <v>1</v>
      </c>
      <c r="N137" s="147" t="s">
        <v>41</v>
      </c>
      <c r="O137" s="57"/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0" t="s">
        <v>130</v>
      </c>
      <c r="AT137" s="150" t="s">
        <v>125</v>
      </c>
      <c r="AU137" s="150" t="s">
        <v>85</v>
      </c>
      <c r="AY137" s="16" t="s">
        <v>123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6" t="s">
        <v>81</v>
      </c>
      <c r="BK137" s="151">
        <f>ROUND(I137*H137,2)</f>
        <v>0</v>
      </c>
      <c r="BL137" s="16" t="s">
        <v>130</v>
      </c>
      <c r="BM137" s="150" t="s">
        <v>165</v>
      </c>
    </row>
    <row r="138" spans="1:65" s="13" customFormat="1" ht="11.25">
      <c r="B138" s="152"/>
      <c r="D138" s="153" t="s">
        <v>152</v>
      </c>
      <c r="E138" s="154" t="s">
        <v>1</v>
      </c>
      <c r="F138" s="155" t="s">
        <v>166</v>
      </c>
      <c r="H138" s="156">
        <v>760</v>
      </c>
      <c r="I138" s="157"/>
      <c r="L138" s="152"/>
      <c r="M138" s="158"/>
      <c r="N138" s="159"/>
      <c r="O138" s="159"/>
      <c r="P138" s="159"/>
      <c r="Q138" s="159"/>
      <c r="R138" s="159"/>
      <c r="S138" s="159"/>
      <c r="T138" s="160"/>
      <c r="AT138" s="154" t="s">
        <v>152</v>
      </c>
      <c r="AU138" s="154" t="s">
        <v>85</v>
      </c>
      <c r="AV138" s="13" t="s">
        <v>85</v>
      </c>
      <c r="AW138" s="13" t="s">
        <v>32</v>
      </c>
      <c r="AX138" s="13" t="s">
        <v>81</v>
      </c>
      <c r="AY138" s="154" t="s">
        <v>123</v>
      </c>
    </row>
    <row r="139" spans="1:65" s="2" customFormat="1" ht="24.2" customHeight="1">
      <c r="A139" s="31"/>
      <c r="B139" s="138"/>
      <c r="C139" s="139" t="s">
        <v>167</v>
      </c>
      <c r="D139" s="139" t="s">
        <v>125</v>
      </c>
      <c r="E139" s="140" t="s">
        <v>168</v>
      </c>
      <c r="F139" s="141" t="s">
        <v>169</v>
      </c>
      <c r="G139" s="142" t="s">
        <v>150</v>
      </c>
      <c r="H139" s="143">
        <v>11.1</v>
      </c>
      <c r="I139" s="144"/>
      <c r="J139" s="145">
        <f>ROUND(I139*H139,2)</f>
        <v>0</v>
      </c>
      <c r="K139" s="141" t="s">
        <v>129</v>
      </c>
      <c r="L139" s="32"/>
      <c r="M139" s="146" t="s">
        <v>1</v>
      </c>
      <c r="N139" s="147" t="s">
        <v>41</v>
      </c>
      <c r="O139" s="57"/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0" t="s">
        <v>130</v>
      </c>
      <c r="AT139" s="150" t="s">
        <v>125</v>
      </c>
      <c r="AU139" s="150" t="s">
        <v>85</v>
      </c>
      <c r="AY139" s="16" t="s">
        <v>123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6" t="s">
        <v>81</v>
      </c>
      <c r="BK139" s="151">
        <f>ROUND(I139*H139,2)</f>
        <v>0</v>
      </c>
      <c r="BL139" s="16" t="s">
        <v>130</v>
      </c>
      <c r="BM139" s="150" t="s">
        <v>170</v>
      </c>
    </row>
    <row r="140" spans="1:65" s="13" customFormat="1" ht="11.25">
      <c r="B140" s="152"/>
      <c r="D140" s="153" t="s">
        <v>152</v>
      </c>
      <c r="E140" s="154" t="s">
        <v>1</v>
      </c>
      <c r="F140" s="155" t="s">
        <v>171</v>
      </c>
      <c r="H140" s="156">
        <v>11.1</v>
      </c>
      <c r="I140" s="157"/>
      <c r="L140" s="152"/>
      <c r="M140" s="158"/>
      <c r="N140" s="159"/>
      <c r="O140" s="159"/>
      <c r="P140" s="159"/>
      <c r="Q140" s="159"/>
      <c r="R140" s="159"/>
      <c r="S140" s="159"/>
      <c r="T140" s="160"/>
      <c r="AT140" s="154" t="s">
        <v>152</v>
      </c>
      <c r="AU140" s="154" t="s">
        <v>85</v>
      </c>
      <c r="AV140" s="13" t="s">
        <v>85</v>
      </c>
      <c r="AW140" s="13" t="s">
        <v>32</v>
      </c>
      <c r="AX140" s="13" t="s">
        <v>81</v>
      </c>
      <c r="AY140" s="154" t="s">
        <v>123</v>
      </c>
    </row>
    <row r="141" spans="1:65" s="2" customFormat="1" ht="33" customHeight="1">
      <c r="A141" s="31"/>
      <c r="B141" s="138"/>
      <c r="C141" s="139" t="s">
        <v>172</v>
      </c>
      <c r="D141" s="139" t="s">
        <v>125</v>
      </c>
      <c r="E141" s="140" t="s">
        <v>173</v>
      </c>
      <c r="F141" s="141" t="s">
        <v>174</v>
      </c>
      <c r="G141" s="142" t="s">
        <v>175</v>
      </c>
      <c r="H141" s="143">
        <v>152</v>
      </c>
      <c r="I141" s="144"/>
      <c r="J141" s="145">
        <f>ROUND(I141*H141,2)</f>
        <v>0</v>
      </c>
      <c r="K141" s="141" t="s">
        <v>129</v>
      </c>
      <c r="L141" s="32"/>
      <c r="M141" s="146" t="s">
        <v>1</v>
      </c>
      <c r="N141" s="147" t="s">
        <v>41</v>
      </c>
      <c r="O141" s="57"/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0" t="s">
        <v>130</v>
      </c>
      <c r="AT141" s="150" t="s">
        <v>125</v>
      </c>
      <c r="AU141" s="150" t="s">
        <v>85</v>
      </c>
      <c r="AY141" s="16" t="s">
        <v>123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6" t="s">
        <v>81</v>
      </c>
      <c r="BK141" s="151">
        <f>ROUND(I141*H141,2)</f>
        <v>0</v>
      </c>
      <c r="BL141" s="16" t="s">
        <v>130</v>
      </c>
      <c r="BM141" s="150" t="s">
        <v>176</v>
      </c>
    </row>
    <row r="142" spans="1:65" s="13" customFormat="1" ht="11.25">
      <c r="B142" s="152"/>
      <c r="D142" s="153" t="s">
        <v>152</v>
      </c>
      <c r="E142" s="154" t="s">
        <v>1</v>
      </c>
      <c r="F142" s="155" t="s">
        <v>177</v>
      </c>
      <c r="H142" s="156">
        <v>152</v>
      </c>
      <c r="I142" s="157"/>
      <c r="L142" s="152"/>
      <c r="M142" s="158"/>
      <c r="N142" s="159"/>
      <c r="O142" s="159"/>
      <c r="P142" s="159"/>
      <c r="Q142" s="159"/>
      <c r="R142" s="159"/>
      <c r="S142" s="159"/>
      <c r="T142" s="160"/>
      <c r="AT142" s="154" t="s">
        <v>152</v>
      </c>
      <c r="AU142" s="154" t="s">
        <v>85</v>
      </c>
      <c r="AV142" s="13" t="s">
        <v>85</v>
      </c>
      <c r="AW142" s="13" t="s">
        <v>32</v>
      </c>
      <c r="AX142" s="13" t="s">
        <v>81</v>
      </c>
      <c r="AY142" s="154" t="s">
        <v>123</v>
      </c>
    </row>
    <row r="143" spans="1:65" s="2" customFormat="1" ht="16.5" customHeight="1">
      <c r="A143" s="31"/>
      <c r="B143" s="138"/>
      <c r="C143" s="139" t="s">
        <v>178</v>
      </c>
      <c r="D143" s="139" t="s">
        <v>125</v>
      </c>
      <c r="E143" s="140" t="s">
        <v>179</v>
      </c>
      <c r="F143" s="141" t="s">
        <v>180</v>
      </c>
      <c r="G143" s="142" t="s">
        <v>150</v>
      </c>
      <c r="H143" s="143">
        <v>76</v>
      </c>
      <c r="I143" s="144"/>
      <c r="J143" s="145">
        <f>ROUND(I143*H143,2)</f>
        <v>0</v>
      </c>
      <c r="K143" s="141" t="s">
        <v>129</v>
      </c>
      <c r="L143" s="32"/>
      <c r="M143" s="146" t="s">
        <v>1</v>
      </c>
      <c r="N143" s="147" t="s">
        <v>41</v>
      </c>
      <c r="O143" s="57"/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0" t="s">
        <v>130</v>
      </c>
      <c r="AT143" s="150" t="s">
        <v>125</v>
      </c>
      <c r="AU143" s="150" t="s">
        <v>85</v>
      </c>
      <c r="AY143" s="16" t="s">
        <v>123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6" t="s">
        <v>81</v>
      </c>
      <c r="BK143" s="151">
        <f>ROUND(I143*H143,2)</f>
        <v>0</v>
      </c>
      <c r="BL143" s="16" t="s">
        <v>130</v>
      </c>
      <c r="BM143" s="150" t="s">
        <v>181</v>
      </c>
    </row>
    <row r="144" spans="1:65" s="13" customFormat="1" ht="11.25">
      <c r="B144" s="152"/>
      <c r="D144" s="153" t="s">
        <v>152</v>
      </c>
      <c r="E144" s="154" t="s">
        <v>1</v>
      </c>
      <c r="F144" s="155" t="s">
        <v>91</v>
      </c>
      <c r="H144" s="156">
        <v>76</v>
      </c>
      <c r="I144" s="157"/>
      <c r="L144" s="152"/>
      <c r="M144" s="158"/>
      <c r="N144" s="159"/>
      <c r="O144" s="159"/>
      <c r="P144" s="159"/>
      <c r="Q144" s="159"/>
      <c r="R144" s="159"/>
      <c r="S144" s="159"/>
      <c r="T144" s="160"/>
      <c r="AT144" s="154" t="s">
        <v>152</v>
      </c>
      <c r="AU144" s="154" t="s">
        <v>85</v>
      </c>
      <c r="AV144" s="13" t="s">
        <v>85</v>
      </c>
      <c r="AW144" s="13" t="s">
        <v>32</v>
      </c>
      <c r="AX144" s="13" t="s">
        <v>81</v>
      </c>
      <c r="AY144" s="154" t="s">
        <v>123</v>
      </c>
    </row>
    <row r="145" spans="1:65" s="2" customFormat="1" ht="24.2" customHeight="1">
      <c r="A145" s="31"/>
      <c r="B145" s="138"/>
      <c r="C145" s="139" t="s">
        <v>182</v>
      </c>
      <c r="D145" s="139" t="s">
        <v>125</v>
      </c>
      <c r="E145" s="140" t="s">
        <v>183</v>
      </c>
      <c r="F145" s="141" t="s">
        <v>184</v>
      </c>
      <c r="G145" s="142" t="s">
        <v>128</v>
      </c>
      <c r="H145" s="143">
        <v>380</v>
      </c>
      <c r="I145" s="144"/>
      <c r="J145" s="145">
        <f>ROUND(I145*H145,2)</f>
        <v>0</v>
      </c>
      <c r="K145" s="141" t="s">
        <v>129</v>
      </c>
      <c r="L145" s="32"/>
      <c r="M145" s="146" t="s">
        <v>1</v>
      </c>
      <c r="N145" s="147" t="s">
        <v>41</v>
      </c>
      <c r="O145" s="57"/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0" t="s">
        <v>130</v>
      </c>
      <c r="AT145" s="150" t="s">
        <v>125</v>
      </c>
      <c r="AU145" s="150" t="s">
        <v>85</v>
      </c>
      <c r="AY145" s="16" t="s">
        <v>123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6" t="s">
        <v>81</v>
      </c>
      <c r="BK145" s="151">
        <f>ROUND(I145*H145,2)</f>
        <v>0</v>
      </c>
      <c r="BL145" s="16" t="s">
        <v>130</v>
      </c>
      <c r="BM145" s="150" t="s">
        <v>185</v>
      </c>
    </row>
    <row r="146" spans="1:65" s="2" customFormat="1" ht="24.2" customHeight="1">
      <c r="A146" s="31"/>
      <c r="B146" s="138"/>
      <c r="C146" s="139" t="s">
        <v>186</v>
      </c>
      <c r="D146" s="139" t="s">
        <v>125</v>
      </c>
      <c r="E146" s="140" t="s">
        <v>187</v>
      </c>
      <c r="F146" s="141" t="s">
        <v>188</v>
      </c>
      <c r="G146" s="142" t="s">
        <v>128</v>
      </c>
      <c r="H146" s="143">
        <v>74</v>
      </c>
      <c r="I146" s="144"/>
      <c r="J146" s="145">
        <f>ROUND(I146*H146,2)</f>
        <v>0</v>
      </c>
      <c r="K146" s="141" t="s">
        <v>129</v>
      </c>
      <c r="L146" s="32"/>
      <c r="M146" s="146" t="s">
        <v>1</v>
      </c>
      <c r="N146" s="147" t="s">
        <v>41</v>
      </c>
      <c r="O146" s="57"/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0" t="s">
        <v>130</v>
      </c>
      <c r="AT146" s="150" t="s">
        <v>125</v>
      </c>
      <c r="AU146" s="150" t="s">
        <v>85</v>
      </c>
      <c r="AY146" s="16" t="s">
        <v>123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6" t="s">
        <v>81</v>
      </c>
      <c r="BK146" s="151">
        <f>ROUND(I146*H146,2)</f>
        <v>0</v>
      </c>
      <c r="BL146" s="16" t="s">
        <v>130</v>
      </c>
      <c r="BM146" s="150" t="s">
        <v>189</v>
      </c>
    </row>
    <row r="147" spans="1:65" s="13" customFormat="1" ht="11.25">
      <c r="B147" s="152"/>
      <c r="D147" s="153" t="s">
        <v>152</v>
      </c>
      <c r="E147" s="154" t="s">
        <v>83</v>
      </c>
      <c r="F147" s="155" t="s">
        <v>84</v>
      </c>
      <c r="H147" s="156">
        <v>74</v>
      </c>
      <c r="I147" s="157"/>
      <c r="L147" s="152"/>
      <c r="M147" s="158"/>
      <c r="N147" s="159"/>
      <c r="O147" s="159"/>
      <c r="P147" s="159"/>
      <c r="Q147" s="159"/>
      <c r="R147" s="159"/>
      <c r="S147" s="159"/>
      <c r="T147" s="160"/>
      <c r="AT147" s="154" t="s">
        <v>152</v>
      </c>
      <c r="AU147" s="154" t="s">
        <v>85</v>
      </c>
      <c r="AV147" s="13" t="s">
        <v>85</v>
      </c>
      <c r="AW147" s="13" t="s">
        <v>32</v>
      </c>
      <c r="AX147" s="13" t="s">
        <v>81</v>
      </c>
      <c r="AY147" s="154" t="s">
        <v>123</v>
      </c>
    </row>
    <row r="148" spans="1:65" s="2" customFormat="1" ht="24.2" customHeight="1">
      <c r="A148" s="31"/>
      <c r="B148" s="138"/>
      <c r="C148" s="139" t="s">
        <v>8</v>
      </c>
      <c r="D148" s="139" t="s">
        <v>125</v>
      </c>
      <c r="E148" s="140" t="s">
        <v>190</v>
      </c>
      <c r="F148" s="141" t="s">
        <v>191</v>
      </c>
      <c r="G148" s="142" t="s">
        <v>128</v>
      </c>
      <c r="H148" s="143">
        <v>74</v>
      </c>
      <c r="I148" s="144"/>
      <c r="J148" s="145">
        <f>ROUND(I148*H148,2)</f>
        <v>0</v>
      </c>
      <c r="K148" s="141" t="s">
        <v>129</v>
      </c>
      <c r="L148" s="32"/>
      <c r="M148" s="146" t="s">
        <v>1</v>
      </c>
      <c r="N148" s="147" t="s">
        <v>41</v>
      </c>
      <c r="O148" s="57"/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0" t="s">
        <v>130</v>
      </c>
      <c r="AT148" s="150" t="s">
        <v>125</v>
      </c>
      <c r="AU148" s="150" t="s">
        <v>85</v>
      </c>
      <c r="AY148" s="16" t="s">
        <v>123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6" t="s">
        <v>81</v>
      </c>
      <c r="BK148" s="151">
        <f>ROUND(I148*H148,2)</f>
        <v>0</v>
      </c>
      <c r="BL148" s="16" t="s">
        <v>130</v>
      </c>
      <c r="BM148" s="150" t="s">
        <v>192</v>
      </c>
    </row>
    <row r="149" spans="1:65" s="13" customFormat="1" ht="11.25">
      <c r="B149" s="152"/>
      <c r="D149" s="153" t="s">
        <v>152</v>
      </c>
      <c r="E149" s="154" t="s">
        <v>1</v>
      </c>
      <c r="F149" s="155" t="s">
        <v>83</v>
      </c>
      <c r="H149" s="156">
        <v>74</v>
      </c>
      <c r="I149" s="157"/>
      <c r="L149" s="152"/>
      <c r="M149" s="158"/>
      <c r="N149" s="159"/>
      <c r="O149" s="159"/>
      <c r="P149" s="159"/>
      <c r="Q149" s="159"/>
      <c r="R149" s="159"/>
      <c r="S149" s="159"/>
      <c r="T149" s="160"/>
      <c r="AT149" s="154" t="s">
        <v>152</v>
      </c>
      <c r="AU149" s="154" t="s">
        <v>85</v>
      </c>
      <c r="AV149" s="13" t="s">
        <v>85</v>
      </c>
      <c r="AW149" s="13" t="s">
        <v>32</v>
      </c>
      <c r="AX149" s="13" t="s">
        <v>81</v>
      </c>
      <c r="AY149" s="154" t="s">
        <v>123</v>
      </c>
    </row>
    <row r="150" spans="1:65" s="2" customFormat="1" ht="16.5" customHeight="1">
      <c r="A150" s="31"/>
      <c r="B150" s="138"/>
      <c r="C150" s="168" t="s">
        <v>193</v>
      </c>
      <c r="D150" s="168" t="s">
        <v>194</v>
      </c>
      <c r="E150" s="169" t="s">
        <v>195</v>
      </c>
      <c r="F150" s="170" t="s">
        <v>196</v>
      </c>
      <c r="G150" s="171" t="s">
        <v>197</v>
      </c>
      <c r="H150" s="172">
        <v>2.2530000000000001</v>
      </c>
      <c r="I150" s="173"/>
      <c r="J150" s="174">
        <f>ROUND(I150*H150,2)</f>
        <v>0</v>
      </c>
      <c r="K150" s="170" t="s">
        <v>129</v>
      </c>
      <c r="L150" s="175"/>
      <c r="M150" s="176" t="s">
        <v>1</v>
      </c>
      <c r="N150" s="177" t="s">
        <v>41</v>
      </c>
      <c r="O150" s="57"/>
      <c r="P150" s="148">
        <f>O150*H150</f>
        <v>0</v>
      </c>
      <c r="Q150" s="148">
        <v>1E-3</v>
      </c>
      <c r="R150" s="148">
        <f>Q150*H150</f>
        <v>2.2530000000000002E-3</v>
      </c>
      <c r="S150" s="148">
        <v>0</v>
      </c>
      <c r="T150" s="149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0" t="s">
        <v>160</v>
      </c>
      <c r="AT150" s="150" t="s">
        <v>194</v>
      </c>
      <c r="AU150" s="150" t="s">
        <v>85</v>
      </c>
      <c r="AY150" s="16" t="s">
        <v>123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6" t="s">
        <v>81</v>
      </c>
      <c r="BK150" s="151">
        <f>ROUND(I150*H150,2)</f>
        <v>0</v>
      </c>
      <c r="BL150" s="16" t="s">
        <v>130</v>
      </c>
      <c r="BM150" s="150" t="s">
        <v>198</v>
      </c>
    </row>
    <row r="151" spans="1:65" s="2" customFormat="1" ht="21.75" customHeight="1">
      <c r="A151" s="31"/>
      <c r="B151" s="138"/>
      <c r="C151" s="139" t="s">
        <v>199</v>
      </c>
      <c r="D151" s="139" t="s">
        <v>125</v>
      </c>
      <c r="E151" s="140" t="s">
        <v>200</v>
      </c>
      <c r="F151" s="141" t="s">
        <v>201</v>
      </c>
      <c r="G151" s="142" t="s">
        <v>128</v>
      </c>
      <c r="H151" s="143">
        <v>74</v>
      </c>
      <c r="I151" s="144"/>
      <c r="J151" s="145">
        <f>ROUND(I151*H151,2)</f>
        <v>0</v>
      </c>
      <c r="K151" s="141" t="s">
        <v>129</v>
      </c>
      <c r="L151" s="32"/>
      <c r="M151" s="146" t="s">
        <v>1</v>
      </c>
      <c r="N151" s="147" t="s">
        <v>41</v>
      </c>
      <c r="O151" s="57"/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0" t="s">
        <v>130</v>
      </c>
      <c r="AT151" s="150" t="s">
        <v>125</v>
      </c>
      <c r="AU151" s="150" t="s">
        <v>85</v>
      </c>
      <c r="AY151" s="16" t="s">
        <v>123</v>
      </c>
      <c r="BE151" s="151">
        <f>IF(N151="základní",J151,0)</f>
        <v>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6" t="s">
        <v>81</v>
      </c>
      <c r="BK151" s="151">
        <f>ROUND(I151*H151,2)</f>
        <v>0</v>
      </c>
      <c r="BL151" s="16" t="s">
        <v>130</v>
      </c>
      <c r="BM151" s="150" t="s">
        <v>202</v>
      </c>
    </row>
    <row r="152" spans="1:65" s="13" customFormat="1" ht="11.25">
      <c r="B152" s="152"/>
      <c r="D152" s="153" t="s">
        <v>152</v>
      </c>
      <c r="E152" s="154" t="s">
        <v>1</v>
      </c>
      <c r="F152" s="155" t="s">
        <v>83</v>
      </c>
      <c r="H152" s="156">
        <v>74</v>
      </c>
      <c r="I152" s="157"/>
      <c r="L152" s="152"/>
      <c r="M152" s="158"/>
      <c r="N152" s="159"/>
      <c r="O152" s="159"/>
      <c r="P152" s="159"/>
      <c r="Q152" s="159"/>
      <c r="R152" s="159"/>
      <c r="S152" s="159"/>
      <c r="T152" s="160"/>
      <c r="AT152" s="154" t="s">
        <v>152</v>
      </c>
      <c r="AU152" s="154" t="s">
        <v>85</v>
      </c>
      <c r="AV152" s="13" t="s">
        <v>85</v>
      </c>
      <c r="AW152" s="13" t="s">
        <v>32</v>
      </c>
      <c r="AX152" s="13" t="s">
        <v>81</v>
      </c>
      <c r="AY152" s="154" t="s">
        <v>123</v>
      </c>
    </row>
    <row r="153" spans="1:65" s="2" customFormat="1" ht="16.5" customHeight="1">
      <c r="A153" s="31"/>
      <c r="B153" s="138"/>
      <c r="C153" s="139" t="s">
        <v>203</v>
      </c>
      <c r="D153" s="139" t="s">
        <v>125</v>
      </c>
      <c r="E153" s="140" t="s">
        <v>204</v>
      </c>
      <c r="F153" s="141" t="s">
        <v>205</v>
      </c>
      <c r="G153" s="142" t="s">
        <v>128</v>
      </c>
      <c r="H153" s="143">
        <v>74</v>
      </c>
      <c r="I153" s="144"/>
      <c r="J153" s="145">
        <f>ROUND(I153*H153,2)</f>
        <v>0</v>
      </c>
      <c r="K153" s="141" t="s">
        <v>129</v>
      </c>
      <c r="L153" s="32"/>
      <c r="M153" s="146" t="s">
        <v>1</v>
      </c>
      <c r="N153" s="147" t="s">
        <v>41</v>
      </c>
      <c r="O153" s="57"/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0" t="s">
        <v>130</v>
      </c>
      <c r="AT153" s="150" t="s">
        <v>125</v>
      </c>
      <c r="AU153" s="150" t="s">
        <v>85</v>
      </c>
      <c r="AY153" s="16" t="s">
        <v>123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6" t="s">
        <v>81</v>
      </c>
      <c r="BK153" s="151">
        <f>ROUND(I153*H153,2)</f>
        <v>0</v>
      </c>
      <c r="BL153" s="16" t="s">
        <v>130</v>
      </c>
      <c r="BM153" s="150" t="s">
        <v>206</v>
      </c>
    </row>
    <row r="154" spans="1:65" s="13" customFormat="1" ht="11.25">
      <c r="B154" s="152"/>
      <c r="D154" s="153" t="s">
        <v>152</v>
      </c>
      <c r="E154" s="154" t="s">
        <v>1</v>
      </c>
      <c r="F154" s="155" t="s">
        <v>83</v>
      </c>
      <c r="H154" s="156">
        <v>74</v>
      </c>
      <c r="I154" s="157"/>
      <c r="L154" s="152"/>
      <c r="M154" s="158"/>
      <c r="N154" s="159"/>
      <c r="O154" s="159"/>
      <c r="P154" s="159"/>
      <c r="Q154" s="159"/>
      <c r="R154" s="159"/>
      <c r="S154" s="159"/>
      <c r="T154" s="160"/>
      <c r="AT154" s="154" t="s">
        <v>152</v>
      </c>
      <c r="AU154" s="154" t="s">
        <v>85</v>
      </c>
      <c r="AV154" s="13" t="s">
        <v>85</v>
      </c>
      <c r="AW154" s="13" t="s">
        <v>32</v>
      </c>
      <c r="AX154" s="13" t="s">
        <v>81</v>
      </c>
      <c r="AY154" s="154" t="s">
        <v>123</v>
      </c>
    </row>
    <row r="155" spans="1:65" s="12" customFormat="1" ht="22.9" customHeight="1">
      <c r="B155" s="125"/>
      <c r="D155" s="126" t="s">
        <v>75</v>
      </c>
      <c r="E155" s="136" t="s">
        <v>143</v>
      </c>
      <c r="F155" s="136" t="s">
        <v>207</v>
      </c>
      <c r="I155" s="128"/>
      <c r="J155" s="137">
        <f>BK155</f>
        <v>0</v>
      </c>
      <c r="L155" s="125"/>
      <c r="M155" s="130"/>
      <c r="N155" s="131"/>
      <c r="O155" s="131"/>
      <c r="P155" s="132">
        <f>SUM(P156:P171)</f>
        <v>0</v>
      </c>
      <c r="Q155" s="131"/>
      <c r="R155" s="132">
        <f>SUM(R156:R171)</f>
        <v>253.742075</v>
      </c>
      <c r="S155" s="131"/>
      <c r="T155" s="133">
        <f>SUM(T156:T171)</f>
        <v>0</v>
      </c>
      <c r="AR155" s="126" t="s">
        <v>81</v>
      </c>
      <c r="AT155" s="134" t="s">
        <v>75</v>
      </c>
      <c r="AU155" s="134" t="s">
        <v>81</v>
      </c>
      <c r="AY155" s="126" t="s">
        <v>123</v>
      </c>
      <c r="BK155" s="135">
        <f>SUM(BK156:BK171)</f>
        <v>0</v>
      </c>
    </row>
    <row r="156" spans="1:65" s="2" customFormat="1" ht="16.5" customHeight="1">
      <c r="A156" s="31"/>
      <c r="B156" s="138"/>
      <c r="C156" s="139" t="s">
        <v>208</v>
      </c>
      <c r="D156" s="139" t="s">
        <v>125</v>
      </c>
      <c r="E156" s="140" t="s">
        <v>209</v>
      </c>
      <c r="F156" s="141" t="s">
        <v>210</v>
      </c>
      <c r="G156" s="142" t="s">
        <v>128</v>
      </c>
      <c r="H156" s="143">
        <v>57</v>
      </c>
      <c r="I156" s="144"/>
      <c r="J156" s="145">
        <f>ROUND(I156*H156,2)</f>
        <v>0</v>
      </c>
      <c r="K156" s="141" t="s">
        <v>129</v>
      </c>
      <c r="L156" s="32"/>
      <c r="M156" s="146" t="s">
        <v>1</v>
      </c>
      <c r="N156" s="147" t="s">
        <v>41</v>
      </c>
      <c r="O156" s="57"/>
      <c r="P156" s="148">
        <f>O156*H156</f>
        <v>0</v>
      </c>
      <c r="Q156" s="148">
        <v>0.23</v>
      </c>
      <c r="R156" s="148">
        <f>Q156*H156</f>
        <v>13.110000000000001</v>
      </c>
      <c r="S156" s="148">
        <v>0</v>
      </c>
      <c r="T156" s="14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0" t="s">
        <v>130</v>
      </c>
      <c r="AT156" s="150" t="s">
        <v>125</v>
      </c>
      <c r="AU156" s="150" t="s">
        <v>85</v>
      </c>
      <c r="AY156" s="16" t="s">
        <v>123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6" t="s">
        <v>81</v>
      </c>
      <c r="BK156" s="151">
        <f>ROUND(I156*H156,2)</f>
        <v>0</v>
      </c>
      <c r="BL156" s="16" t="s">
        <v>130</v>
      </c>
      <c r="BM156" s="150" t="s">
        <v>211</v>
      </c>
    </row>
    <row r="157" spans="1:65" s="14" customFormat="1" ht="11.25">
      <c r="B157" s="161"/>
      <c r="D157" s="153" t="s">
        <v>152</v>
      </c>
      <c r="E157" s="162" t="s">
        <v>1</v>
      </c>
      <c r="F157" s="163" t="s">
        <v>212</v>
      </c>
      <c r="H157" s="162" t="s">
        <v>1</v>
      </c>
      <c r="I157" s="164"/>
      <c r="L157" s="161"/>
      <c r="M157" s="165"/>
      <c r="N157" s="166"/>
      <c r="O157" s="166"/>
      <c r="P157" s="166"/>
      <c r="Q157" s="166"/>
      <c r="R157" s="166"/>
      <c r="S157" s="166"/>
      <c r="T157" s="167"/>
      <c r="AT157" s="162" t="s">
        <v>152</v>
      </c>
      <c r="AU157" s="162" t="s">
        <v>85</v>
      </c>
      <c r="AV157" s="14" t="s">
        <v>81</v>
      </c>
      <c r="AW157" s="14" t="s">
        <v>32</v>
      </c>
      <c r="AX157" s="14" t="s">
        <v>76</v>
      </c>
      <c r="AY157" s="162" t="s">
        <v>123</v>
      </c>
    </row>
    <row r="158" spans="1:65" s="13" customFormat="1" ht="11.25">
      <c r="B158" s="152"/>
      <c r="D158" s="153" t="s">
        <v>152</v>
      </c>
      <c r="E158" s="154" t="s">
        <v>1</v>
      </c>
      <c r="F158" s="155" t="s">
        <v>213</v>
      </c>
      <c r="H158" s="156">
        <v>57</v>
      </c>
      <c r="I158" s="157"/>
      <c r="L158" s="152"/>
      <c r="M158" s="158"/>
      <c r="N158" s="159"/>
      <c r="O158" s="159"/>
      <c r="P158" s="159"/>
      <c r="Q158" s="159"/>
      <c r="R158" s="159"/>
      <c r="S158" s="159"/>
      <c r="T158" s="160"/>
      <c r="AT158" s="154" t="s">
        <v>152</v>
      </c>
      <c r="AU158" s="154" t="s">
        <v>85</v>
      </c>
      <c r="AV158" s="13" t="s">
        <v>85</v>
      </c>
      <c r="AW158" s="13" t="s">
        <v>32</v>
      </c>
      <c r="AX158" s="13" t="s">
        <v>81</v>
      </c>
      <c r="AY158" s="154" t="s">
        <v>123</v>
      </c>
    </row>
    <row r="159" spans="1:65" s="2" customFormat="1" ht="16.5" customHeight="1">
      <c r="A159" s="31"/>
      <c r="B159" s="138"/>
      <c r="C159" s="139" t="s">
        <v>214</v>
      </c>
      <c r="D159" s="139" t="s">
        <v>125</v>
      </c>
      <c r="E159" s="140" t="s">
        <v>215</v>
      </c>
      <c r="F159" s="141" t="s">
        <v>216</v>
      </c>
      <c r="G159" s="142" t="s">
        <v>128</v>
      </c>
      <c r="H159" s="143">
        <v>380</v>
      </c>
      <c r="I159" s="144"/>
      <c r="J159" s="145">
        <f>ROUND(I159*H159,2)</f>
        <v>0</v>
      </c>
      <c r="K159" s="141" t="s">
        <v>129</v>
      </c>
      <c r="L159" s="32"/>
      <c r="M159" s="146" t="s">
        <v>1</v>
      </c>
      <c r="N159" s="147" t="s">
        <v>41</v>
      </c>
      <c r="O159" s="57"/>
      <c r="P159" s="148">
        <f>O159*H159</f>
        <v>0</v>
      </c>
      <c r="Q159" s="148">
        <v>0.46</v>
      </c>
      <c r="R159" s="148">
        <f>Q159*H159</f>
        <v>174.8</v>
      </c>
      <c r="S159" s="148">
        <v>0</v>
      </c>
      <c r="T159" s="14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0" t="s">
        <v>130</v>
      </c>
      <c r="AT159" s="150" t="s">
        <v>125</v>
      </c>
      <c r="AU159" s="150" t="s">
        <v>85</v>
      </c>
      <c r="AY159" s="16" t="s">
        <v>123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6" t="s">
        <v>81</v>
      </c>
      <c r="BK159" s="151">
        <f>ROUND(I159*H159,2)</f>
        <v>0</v>
      </c>
      <c r="BL159" s="16" t="s">
        <v>130</v>
      </c>
      <c r="BM159" s="150" t="s">
        <v>217</v>
      </c>
    </row>
    <row r="160" spans="1:65" s="2" customFormat="1" ht="76.349999999999994" customHeight="1">
      <c r="A160" s="31"/>
      <c r="B160" s="138"/>
      <c r="C160" s="139" t="s">
        <v>7</v>
      </c>
      <c r="D160" s="139" t="s">
        <v>125</v>
      </c>
      <c r="E160" s="140" t="s">
        <v>218</v>
      </c>
      <c r="F160" s="141" t="s">
        <v>219</v>
      </c>
      <c r="G160" s="142" t="s">
        <v>128</v>
      </c>
      <c r="H160" s="143">
        <v>290</v>
      </c>
      <c r="I160" s="144"/>
      <c r="J160" s="145">
        <f>ROUND(I160*H160,2)</f>
        <v>0</v>
      </c>
      <c r="K160" s="141" t="s">
        <v>129</v>
      </c>
      <c r="L160" s="32"/>
      <c r="M160" s="146" t="s">
        <v>1</v>
      </c>
      <c r="N160" s="147" t="s">
        <v>41</v>
      </c>
      <c r="O160" s="57"/>
      <c r="P160" s="148">
        <f>O160*H160</f>
        <v>0</v>
      </c>
      <c r="Q160" s="148">
        <v>8.9219999999999994E-2</v>
      </c>
      <c r="R160" s="148">
        <f>Q160*H160</f>
        <v>25.873799999999999</v>
      </c>
      <c r="S160" s="148">
        <v>0</v>
      </c>
      <c r="T160" s="149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0" t="s">
        <v>130</v>
      </c>
      <c r="AT160" s="150" t="s">
        <v>125</v>
      </c>
      <c r="AU160" s="150" t="s">
        <v>85</v>
      </c>
      <c r="AY160" s="16" t="s">
        <v>123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6" t="s">
        <v>81</v>
      </c>
      <c r="BK160" s="151">
        <f>ROUND(I160*H160,2)</f>
        <v>0</v>
      </c>
      <c r="BL160" s="16" t="s">
        <v>130</v>
      </c>
      <c r="BM160" s="150" t="s">
        <v>220</v>
      </c>
    </row>
    <row r="161" spans="1:65" s="13" customFormat="1" ht="11.25">
      <c r="B161" s="152"/>
      <c r="D161" s="153" t="s">
        <v>152</v>
      </c>
      <c r="E161" s="154" t="s">
        <v>1</v>
      </c>
      <c r="F161" s="155" t="s">
        <v>221</v>
      </c>
      <c r="H161" s="156">
        <v>290</v>
      </c>
      <c r="I161" s="157"/>
      <c r="L161" s="152"/>
      <c r="M161" s="158"/>
      <c r="N161" s="159"/>
      <c r="O161" s="159"/>
      <c r="P161" s="159"/>
      <c r="Q161" s="159"/>
      <c r="R161" s="159"/>
      <c r="S161" s="159"/>
      <c r="T161" s="160"/>
      <c r="AT161" s="154" t="s">
        <v>152</v>
      </c>
      <c r="AU161" s="154" t="s">
        <v>85</v>
      </c>
      <c r="AV161" s="13" t="s">
        <v>85</v>
      </c>
      <c r="AW161" s="13" t="s">
        <v>32</v>
      </c>
      <c r="AX161" s="13" t="s">
        <v>81</v>
      </c>
      <c r="AY161" s="154" t="s">
        <v>123</v>
      </c>
    </row>
    <row r="162" spans="1:65" s="2" customFormat="1" ht="21.75" customHeight="1">
      <c r="A162" s="31"/>
      <c r="B162" s="138"/>
      <c r="C162" s="168" t="s">
        <v>222</v>
      </c>
      <c r="D162" s="168" t="s">
        <v>194</v>
      </c>
      <c r="E162" s="169" t="s">
        <v>223</v>
      </c>
      <c r="F162" s="170" t="s">
        <v>224</v>
      </c>
      <c r="G162" s="171" t="s">
        <v>128</v>
      </c>
      <c r="H162" s="172">
        <v>303.45</v>
      </c>
      <c r="I162" s="173"/>
      <c r="J162" s="174">
        <f>ROUND(I162*H162,2)</f>
        <v>0</v>
      </c>
      <c r="K162" s="170" t="s">
        <v>129</v>
      </c>
      <c r="L162" s="175"/>
      <c r="M162" s="176" t="s">
        <v>1</v>
      </c>
      <c r="N162" s="177" t="s">
        <v>41</v>
      </c>
      <c r="O162" s="57"/>
      <c r="P162" s="148">
        <f>O162*H162</f>
        <v>0</v>
      </c>
      <c r="Q162" s="148">
        <v>0.13100000000000001</v>
      </c>
      <c r="R162" s="148">
        <f>Q162*H162</f>
        <v>39.751950000000001</v>
      </c>
      <c r="S162" s="148">
        <v>0</v>
      </c>
      <c r="T162" s="149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0" t="s">
        <v>160</v>
      </c>
      <c r="AT162" s="150" t="s">
        <v>194</v>
      </c>
      <c r="AU162" s="150" t="s">
        <v>85</v>
      </c>
      <c r="AY162" s="16" t="s">
        <v>123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6" t="s">
        <v>81</v>
      </c>
      <c r="BK162" s="151">
        <f>ROUND(I162*H162,2)</f>
        <v>0</v>
      </c>
      <c r="BL162" s="16" t="s">
        <v>130</v>
      </c>
      <c r="BM162" s="150" t="s">
        <v>225</v>
      </c>
    </row>
    <row r="163" spans="1:65" s="13" customFormat="1" ht="11.25">
      <c r="B163" s="152"/>
      <c r="D163" s="153" t="s">
        <v>152</v>
      </c>
      <c r="E163" s="154" t="s">
        <v>1</v>
      </c>
      <c r="F163" s="155" t="s">
        <v>226</v>
      </c>
      <c r="H163" s="156">
        <v>289</v>
      </c>
      <c r="I163" s="157"/>
      <c r="L163" s="152"/>
      <c r="M163" s="158"/>
      <c r="N163" s="159"/>
      <c r="O163" s="159"/>
      <c r="P163" s="159"/>
      <c r="Q163" s="159"/>
      <c r="R163" s="159"/>
      <c r="S163" s="159"/>
      <c r="T163" s="160"/>
      <c r="AT163" s="154" t="s">
        <v>152</v>
      </c>
      <c r="AU163" s="154" t="s">
        <v>85</v>
      </c>
      <c r="AV163" s="13" t="s">
        <v>85</v>
      </c>
      <c r="AW163" s="13" t="s">
        <v>32</v>
      </c>
      <c r="AX163" s="13" t="s">
        <v>81</v>
      </c>
      <c r="AY163" s="154" t="s">
        <v>123</v>
      </c>
    </row>
    <row r="164" spans="1:65" s="13" customFormat="1" ht="11.25">
      <c r="B164" s="152"/>
      <c r="D164" s="153" t="s">
        <v>152</v>
      </c>
      <c r="F164" s="155" t="s">
        <v>227</v>
      </c>
      <c r="H164" s="156">
        <v>303.45</v>
      </c>
      <c r="I164" s="157"/>
      <c r="L164" s="152"/>
      <c r="M164" s="158"/>
      <c r="N164" s="159"/>
      <c r="O164" s="159"/>
      <c r="P164" s="159"/>
      <c r="Q164" s="159"/>
      <c r="R164" s="159"/>
      <c r="S164" s="159"/>
      <c r="T164" s="160"/>
      <c r="AT164" s="154" t="s">
        <v>152</v>
      </c>
      <c r="AU164" s="154" t="s">
        <v>85</v>
      </c>
      <c r="AV164" s="13" t="s">
        <v>85</v>
      </c>
      <c r="AW164" s="13" t="s">
        <v>3</v>
      </c>
      <c r="AX164" s="13" t="s">
        <v>81</v>
      </c>
      <c r="AY164" s="154" t="s">
        <v>123</v>
      </c>
    </row>
    <row r="165" spans="1:65" s="2" customFormat="1" ht="24.2" customHeight="1">
      <c r="A165" s="31"/>
      <c r="B165" s="138"/>
      <c r="C165" s="168" t="s">
        <v>228</v>
      </c>
      <c r="D165" s="168" t="s">
        <v>194</v>
      </c>
      <c r="E165" s="169" t="s">
        <v>229</v>
      </c>
      <c r="F165" s="170" t="s">
        <v>230</v>
      </c>
      <c r="G165" s="171" t="s">
        <v>128</v>
      </c>
      <c r="H165" s="172">
        <v>1.05</v>
      </c>
      <c r="I165" s="173"/>
      <c r="J165" s="174">
        <f>ROUND(I165*H165,2)</f>
        <v>0</v>
      </c>
      <c r="K165" s="170" t="s">
        <v>129</v>
      </c>
      <c r="L165" s="175"/>
      <c r="M165" s="176" t="s">
        <v>1</v>
      </c>
      <c r="N165" s="177" t="s">
        <v>41</v>
      </c>
      <c r="O165" s="57"/>
      <c r="P165" s="148">
        <f>O165*H165</f>
        <v>0</v>
      </c>
      <c r="Q165" s="148">
        <v>0.13100000000000001</v>
      </c>
      <c r="R165" s="148">
        <f>Q165*H165</f>
        <v>0.13755000000000001</v>
      </c>
      <c r="S165" s="148">
        <v>0</v>
      </c>
      <c r="T165" s="149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0" t="s">
        <v>160</v>
      </c>
      <c r="AT165" s="150" t="s">
        <v>194</v>
      </c>
      <c r="AU165" s="150" t="s">
        <v>85</v>
      </c>
      <c r="AY165" s="16" t="s">
        <v>123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6" t="s">
        <v>81</v>
      </c>
      <c r="BK165" s="151">
        <f>ROUND(I165*H165,2)</f>
        <v>0</v>
      </c>
      <c r="BL165" s="16" t="s">
        <v>130</v>
      </c>
      <c r="BM165" s="150" t="s">
        <v>231</v>
      </c>
    </row>
    <row r="166" spans="1:65" s="13" customFormat="1" ht="11.25">
      <c r="B166" s="152"/>
      <c r="D166" s="153" t="s">
        <v>152</v>
      </c>
      <c r="E166" s="154" t="s">
        <v>1</v>
      </c>
      <c r="F166" s="155" t="s">
        <v>81</v>
      </c>
      <c r="H166" s="156">
        <v>1</v>
      </c>
      <c r="I166" s="157"/>
      <c r="L166" s="152"/>
      <c r="M166" s="158"/>
      <c r="N166" s="159"/>
      <c r="O166" s="159"/>
      <c r="P166" s="159"/>
      <c r="Q166" s="159"/>
      <c r="R166" s="159"/>
      <c r="S166" s="159"/>
      <c r="T166" s="160"/>
      <c r="AT166" s="154" t="s">
        <v>152</v>
      </c>
      <c r="AU166" s="154" t="s">
        <v>85</v>
      </c>
      <c r="AV166" s="13" t="s">
        <v>85</v>
      </c>
      <c r="AW166" s="13" t="s">
        <v>32</v>
      </c>
      <c r="AX166" s="13" t="s">
        <v>81</v>
      </c>
      <c r="AY166" s="154" t="s">
        <v>123</v>
      </c>
    </row>
    <row r="167" spans="1:65" s="13" customFormat="1" ht="11.25">
      <c r="B167" s="152"/>
      <c r="D167" s="153" t="s">
        <v>152</v>
      </c>
      <c r="F167" s="155" t="s">
        <v>232</v>
      </c>
      <c r="H167" s="156">
        <v>1.05</v>
      </c>
      <c r="I167" s="157"/>
      <c r="L167" s="152"/>
      <c r="M167" s="158"/>
      <c r="N167" s="159"/>
      <c r="O167" s="159"/>
      <c r="P167" s="159"/>
      <c r="Q167" s="159"/>
      <c r="R167" s="159"/>
      <c r="S167" s="159"/>
      <c r="T167" s="160"/>
      <c r="AT167" s="154" t="s">
        <v>152</v>
      </c>
      <c r="AU167" s="154" t="s">
        <v>85</v>
      </c>
      <c r="AV167" s="13" t="s">
        <v>85</v>
      </c>
      <c r="AW167" s="13" t="s">
        <v>3</v>
      </c>
      <c r="AX167" s="13" t="s">
        <v>81</v>
      </c>
      <c r="AY167" s="154" t="s">
        <v>123</v>
      </c>
    </row>
    <row r="168" spans="1:65" s="2" customFormat="1" ht="16.5" customHeight="1">
      <c r="A168" s="31"/>
      <c r="B168" s="138"/>
      <c r="C168" s="168" t="s">
        <v>233</v>
      </c>
      <c r="D168" s="168" t="s">
        <v>194</v>
      </c>
      <c r="E168" s="169" t="s">
        <v>234</v>
      </c>
      <c r="F168" s="170" t="s">
        <v>235</v>
      </c>
      <c r="G168" s="171" t="s">
        <v>128</v>
      </c>
      <c r="H168" s="172">
        <v>0.52500000000000002</v>
      </c>
      <c r="I168" s="173"/>
      <c r="J168" s="174">
        <f>ROUND(I168*H168,2)</f>
        <v>0</v>
      </c>
      <c r="K168" s="170" t="s">
        <v>129</v>
      </c>
      <c r="L168" s="175"/>
      <c r="M168" s="176" t="s">
        <v>1</v>
      </c>
      <c r="N168" s="177" t="s">
        <v>41</v>
      </c>
      <c r="O168" s="57"/>
      <c r="P168" s="148">
        <f>O168*H168</f>
        <v>0</v>
      </c>
      <c r="Q168" s="148">
        <v>0.13100000000000001</v>
      </c>
      <c r="R168" s="148">
        <f>Q168*H168</f>
        <v>6.8775000000000003E-2</v>
      </c>
      <c r="S168" s="148">
        <v>0</v>
      </c>
      <c r="T168" s="149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0" t="s">
        <v>160</v>
      </c>
      <c r="AT168" s="150" t="s">
        <v>194</v>
      </c>
      <c r="AU168" s="150" t="s">
        <v>85</v>
      </c>
      <c r="AY168" s="16" t="s">
        <v>123</v>
      </c>
      <c r="BE168" s="151">
        <f>IF(N168="základní",J168,0)</f>
        <v>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6" t="s">
        <v>81</v>
      </c>
      <c r="BK168" s="151">
        <f>ROUND(I168*H168,2)</f>
        <v>0</v>
      </c>
      <c r="BL168" s="16" t="s">
        <v>130</v>
      </c>
      <c r="BM168" s="150" t="s">
        <v>236</v>
      </c>
    </row>
    <row r="169" spans="1:65" s="13" customFormat="1" ht="11.25">
      <c r="B169" s="152"/>
      <c r="D169" s="153" t="s">
        <v>152</v>
      </c>
      <c r="E169" s="154" t="s">
        <v>1</v>
      </c>
      <c r="F169" s="155" t="s">
        <v>237</v>
      </c>
      <c r="H169" s="156">
        <v>0.5</v>
      </c>
      <c r="I169" s="157"/>
      <c r="L169" s="152"/>
      <c r="M169" s="158"/>
      <c r="N169" s="159"/>
      <c r="O169" s="159"/>
      <c r="P169" s="159"/>
      <c r="Q169" s="159"/>
      <c r="R169" s="159"/>
      <c r="S169" s="159"/>
      <c r="T169" s="160"/>
      <c r="AT169" s="154" t="s">
        <v>152</v>
      </c>
      <c r="AU169" s="154" t="s">
        <v>85</v>
      </c>
      <c r="AV169" s="13" t="s">
        <v>85</v>
      </c>
      <c r="AW169" s="13" t="s">
        <v>32</v>
      </c>
      <c r="AX169" s="13" t="s">
        <v>81</v>
      </c>
      <c r="AY169" s="154" t="s">
        <v>123</v>
      </c>
    </row>
    <row r="170" spans="1:65" s="13" customFormat="1" ht="11.25">
      <c r="B170" s="152"/>
      <c r="D170" s="153" t="s">
        <v>152</v>
      </c>
      <c r="F170" s="155" t="s">
        <v>238</v>
      </c>
      <c r="H170" s="156">
        <v>0.52500000000000002</v>
      </c>
      <c r="I170" s="157"/>
      <c r="L170" s="152"/>
      <c r="M170" s="158"/>
      <c r="N170" s="159"/>
      <c r="O170" s="159"/>
      <c r="P170" s="159"/>
      <c r="Q170" s="159"/>
      <c r="R170" s="159"/>
      <c r="S170" s="159"/>
      <c r="T170" s="160"/>
      <c r="AT170" s="154" t="s">
        <v>152</v>
      </c>
      <c r="AU170" s="154" t="s">
        <v>85</v>
      </c>
      <c r="AV170" s="13" t="s">
        <v>85</v>
      </c>
      <c r="AW170" s="13" t="s">
        <v>3</v>
      </c>
      <c r="AX170" s="13" t="s">
        <v>81</v>
      </c>
      <c r="AY170" s="154" t="s">
        <v>123</v>
      </c>
    </row>
    <row r="171" spans="1:65" s="2" customFormat="1" ht="33" customHeight="1">
      <c r="A171" s="31"/>
      <c r="B171" s="138"/>
      <c r="C171" s="139" t="s">
        <v>239</v>
      </c>
      <c r="D171" s="139" t="s">
        <v>125</v>
      </c>
      <c r="E171" s="140" t="s">
        <v>240</v>
      </c>
      <c r="F171" s="141" t="s">
        <v>241</v>
      </c>
      <c r="G171" s="142" t="s">
        <v>128</v>
      </c>
      <c r="H171" s="143">
        <v>1.5</v>
      </c>
      <c r="I171" s="144"/>
      <c r="J171" s="145">
        <f>ROUND(I171*H171,2)</f>
        <v>0</v>
      </c>
      <c r="K171" s="141" t="s">
        <v>129</v>
      </c>
      <c r="L171" s="32"/>
      <c r="M171" s="146" t="s">
        <v>1</v>
      </c>
      <c r="N171" s="147" t="s">
        <v>41</v>
      </c>
      <c r="O171" s="57"/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0" t="s">
        <v>130</v>
      </c>
      <c r="AT171" s="150" t="s">
        <v>125</v>
      </c>
      <c r="AU171" s="150" t="s">
        <v>85</v>
      </c>
      <c r="AY171" s="16" t="s">
        <v>123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6" t="s">
        <v>81</v>
      </c>
      <c r="BK171" s="151">
        <f>ROUND(I171*H171,2)</f>
        <v>0</v>
      </c>
      <c r="BL171" s="16" t="s">
        <v>130</v>
      </c>
      <c r="BM171" s="150" t="s">
        <v>242</v>
      </c>
    </row>
    <row r="172" spans="1:65" s="12" customFormat="1" ht="22.9" customHeight="1">
      <c r="B172" s="125"/>
      <c r="D172" s="126" t="s">
        <v>75</v>
      </c>
      <c r="E172" s="136" t="s">
        <v>160</v>
      </c>
      <c r="F172" s="136" t="s">
        <v>243</v>
      </c>
      <c r="I172" s="128"/>
      <c r="J172" s="137">
        <f>BK172</f>
        <v>0</v>
      </c>
      <c r="L172" s="125"/>
      <c r="M172" s="130"/>
      <c r="N172" s="131"/>
      <c r="O172" s="131"/>
      <c r="P172" s="132">
        <f>P173</f>
        <v>0</v>
      </c>
      <c r="Q172" s="131"/>
      <c r="R172" s="132">
        <f>R173</f>
        <v>0.42080000000000001</v>
      </c>
      <c r="S172" s="131"/>
      <c r="T172" s="133">
        <f>T173</f>
        <v>0</v>
      </c>
      <c r="AR172" s="126" t="s">
        <v>81</v>
      </c>
      <c r="AT172" s="134" t="s">
        <v>75</v>
      </c>
      <c r="AU172" s="134" t="s">
        <v>81</v>
      </c>
      <c r="AY172" s="126" t="s">
        <v>123</v>
      </c>
      <c r="BK172" s="135">
        <f>BK173</f>
        <v>0</v>
      </c>
    </row>
    <row r="173" spans="1:65" s="2" customFormat="1" ht="24.2" customHeight="1">
      <c r="A173" s="31"/>
      <c r="B173" s="138"/>
      <c r="C173" s="139" t="s">
        <v>244</v>
      </c>
      <c r="D173" s="139" t="s">
        <v>125</v>
      </c>
      <c r="E173" s="140" t="s">
        <v>245</v>
      </c>
      <c r="F173" s="141" t="s">
        <v>246</v>
      </c>
      <c r="G173" s="142" t="s">
        <v>247</v>
      </c>
      <c r="H173" s="143">
        <v>1</v>
      </c>
      <c r="I173" s="144"/>
      <c r="J173" s="145">
        <f>ROUND(I173*H173,2)</f>
        <v>0</v>
      </c>
      <c r="K173" s="141" t="s">
        <v>129</v>
      </c>
      <c r="L173" s="32"/>
      <c r="M173" s="146" t="s">
        <v>1</v>
      </c>
      <c r="N173" s="147" t="s">
        <v>41</v>
      </c>
      <c r="O173" s="57"/>
      <c r="P173" s="148">
        <f>O173*H173</f>
        <v>0</v>
      </c>
      <c r="Q173" s="148">
        <v>0.42080000000000001</v>
      </c>
      <c r="R173" s="148">
        <f>Q173*H173</f>
        <v>0.42080000000000001</v>
      </c>
      <c r="S173" s="148">
        <v>0</v>
      </c>
      <c r="T173" s="149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0" t="s">
        <v>130</v>
      </c>
      <c r="AT173" s="150" t="s">
        <v>125</v>
      </c>
      <c r="AU173" s="150" t="s">
        <v>85</v>
      </c>
      <c r="AY173" s="16" t="s">
        <v>123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6" t="s">
        <v>81</v>
      </c>
      <c r="BK173" s="151">
        <f>ROUND(I173*H173,2)</f>
        <v>0</v>
      </c>
      <c r="BL173" s="16" t="s">
        <v>130</v>
      </c>
      <c r="BM173" s="150" t="s">
        <v>248</v>
      </c>
    </row>
    <row r="174" spans="1:65" s="12" customFormat="1" ht="22.9" customHeight="1">
      <c r="B174" s="125"/>
      <c r="D174" s="126" t="s">
        <v>75</v>
      </c>
      <c r="E174" s="136" t="s">
        <v>162</v>
      </c>
      <c r="F174" s="136" t="s">
        <v>249</v>
      </c>
      <c r="I174" s="128"/>
      <c r="J174" s="137">
        <f>BK174</f>
        <v>0</v>
      </c>
      <c r="L174" s="125"/>
      <c r="M174" s="130"/>
      <c r="N174" s="131"/>
      <c r="O174" s="131"/>
      <c r="P174" s="132">
        <f>SUM(P175:P179)</f>
        <v>0</v>
      </c>
      <c r="Q174" s="131"/>
      <c r="R174" s="132">
        <f>SUM(R175:R179)</f>
        <v>48.662077999999994</v>
      </c>
      <c r="S174" s="131"/>
      <c r="T174" s="133">
        <f>SUM(T175:T179)</f>
        <v>0</v>
      </c>
      <c r="AR174" s="126" t="s">
        <v>81</v>
      </c>
      <c r="AT174" s="134" t="s">
        <v>75</v>
      </c>
      <c r="AU174" s="134" t="s">
        <v>81</v>
      </c>
      <c r="AY174" s="126" t="s">
        <v>123</v>
      </c>
      <c r="BK174" s="135">
        <f>SUM(BK175:BK179)</f>
        <v>0</v>
      </c>
    </row>
    <row r="175" spans="1:65" s="2" customFormat="1" ht="33" customHeight="1">
      <c r="A175" s="31"/>
      <c r="B175" s="138"/>
      <c r="C175" s="139" t="s">
        <v>250</v>
      </c>
      <c r="D175" s="139" t="s">
        <v>125</v>
      </c>
      <c r="E175" s="140" t="s">
        <v>251</v>
      </c>
      <c r="F175" s="141" t="s">
        <v>252</v>
      </c>
      <c r="G175" s="142" t="s">
        <v>138</v>
      </c>
      <c r="H175" s="143">
        <v>190</v>
      </c>
      <c r="I175" s="144"/>
      <c r="J175" s="145">
        <f>ROUND(I175*H175,2)</f>
        <v>0</v>
      </c>
      <c r="K175" s="141" t="s">
        <v>129</v>
      </c>
      <c r="L175" s="32"/>
      <c r="M175" s="146" t="s">
        <v>1</v>
      </c>
      <c r="N175" s="147" t="s">
        <v>41</v>
      </c>
      <c r="O175" s="57"/>
      <c r="P175" s="148">
        <f>O175*H175</f>
        <v>0</v>
      </c>
      <c r="Q175" s="148">
        <v>0.1295</v>
      </c>
      <c r="R175" s="148">
        <f>Q175*H175</f>
        <v>24.605</v>
      </c>
      <c r="S175" s="148">
        <v>0</v>
      </c>
      <c r="T175" s="149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0" t="s">
        <v>130</v>
      </c>
      <c r="AT175" s="150" t="s">
        <v>125</v>
      </c>
      <c r="AU175" s="150" t="s">
        <v>85</v>
      </c>
      <c r="AY175" s="16" t="s">
        <v>123</v>
      </c>
      <c r="BE175" s="151">
        <f>IF(N175="základní",J175,0)</f>
        <v>0</v>
      </c>
      <c r="BF175" s="151">
        <f>IF(N175="snížená",J175,0)</f>
        <v>0</v>
      </c>
      <c r="BG175" s="151">
        <f>IF(N175="zákl. přenesená",J175,0)</f>
        <v>0</v>
      </c>
      <c r="BH175" s="151">
        <f>IF(N175="sníž. přenesená",J175,0)</f>
        <v>0</v>
      </c>
      <c r="BI175" s="151">
        <f>IF(N175="nulová",J175,0)</f>
        <v>0</v>
      </c>
      <c r="BJ175" s="16" t="s">
        <v>81</v>
      </c>
      <c r="BK175" s="151">
        <f>ROUND(I175*H175,2)</f>
        <v>0</v>
      </c>
      <c r="BL175" s="16" t="s">
        <v>130</v>
      </c>
      <c r="BM175" s="150" t="s">
        <v>253</v>
      </c>
    </row>
    <row r="176" spans="1:65" s="2" customFormat="1" ht="16.5" customHeight="1">
      <c r="A176" s="31"/>
      <c r="B176" s="138"/>
      <c r="C176" s="168" t="s">
        <v>254</v>
      </c>
      <c r="D176" s="168" t="s">
        <v>194</v>
      </c>
      <c r="E176" s="169" t="s">
        <v>255</v>
      </c>
      <c r="F176" s="170" t="s">
        <v>256</v>
      </c>
      <c r="G176" s="171" t="s">
        <v>138</v>
      </c>
      <c r="H176" s="172">
        <v>199.5</v>
      </c>
      <c r="I176" s="173"/>
      <c r="J176" s="174">
        <f>ROUND(I176*H176,2)</f>
        <v>0</v>
      </c>
      <c r="K176" s="170" t="s">
        <v>129</v>
      </c>
      <c r="L176" s="175"/>
      <c r="M176" s="176" t="s">
        <v>1</v>
      </c>
      <c r="N176" s="177" t="s">
        <v>41</v>
      </c>
      <c r="O176" s="57"/>
      <c r="P176" s="148">
        <f>O176*H176</f>
        <v>0</v>
      </c>
      <c r="Q176" s="148">
        <v>5.6120000000000003E-2</v>
      </c>
      <c r="R176" s="148">
        <f>Q176*H176</f>
        <v>11.19594</v>
      </c>
      <c r="S176" s="148">
        <v>0</v>
      </c>
      <c r="T176" s="149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0" t="s">
        <v>160</v>
      </c>
      <c r="AT176" s="150" t="s">
        <v>194</v>
      </c>
      <c r="AU176" s="150" t="s">
        <v>85</v>
      </c>
      <c r="AY176" s="16" t="s">
        <v>123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6" t="s">
        <v>81</v>
      </c>
      <c r="BK176" s="151">
        <f>ROUND(I176*H176,2)</f>
        <v>0</v>
      </c>
      <c r="BL176" s="16" t="s">
        <v>130</v>
      </c>
      <c r="BM176" s="150" t="s">
        <v>257</v>
      </c>
    </row>
    <row r="177" spans="1:65" s="13" customFormat="1" ht="11.25">
      <c r="B177" s="152"/>
      <c r="D177" s="153" t="s">
        <v>152</v>
      </c>
      <c r="F177" s="155" t="s">
        <v>258</v>
      </c>
      <c r="H177" s="156">
        <v>199.5</v>
      </c>
      <c r="I177" s="157"/>
      <c r="L177" s="152"/>
      <c r="M177" s="158"/>
      <c r="N177" s="159"/>
      <c r="O177" s="159"/>
      <c r="P177" s="159"/>
      <c r="Q177" s="159"/>
      <c r="R177" s="159"/>
      <c r="S177" s="159"/>
      <c r="T177" s="160"/>
      <c r="AT177" s="154" t="s">
        <v>152</v>
      </c>
      <c r="AU177" s="154" t="s">
        <v>85</v>
      </c>
      <c r="AV177" s="13" t="s">
        <v>85</v>
      </c>
      <c r="AW177" s="13" t="s">
        <v>3</v>
      </c>
      <c r="AX177" s="13" t="s">
        <v>81</v>
      </c>
      <c r="AY177" s="154" t="s">
        <v>123</v>
      </c>
    </row>
    <row r="178" spans="1:65" s="2" customFormat="1" ht="24.2" customHeight="1">
      <c r="A178" s="31"/>
      <c r="B178" s="138"/>
      <c r="C178" s="139" t="s">
        <v>259</v>
      </c>
      <c r="D178" s="139" t="s">
        <v>125</v>
      </c>
      <c r="E178" s="140" t="s">
        <v>260</v>
      </c>
      <c r="F178" s="141" t="s">
        <v>261</v>
      </c>
      <c r="G178" s="142" t="s">
        <v>150</v>
      </c>
      <c r="H178" s="143">
        <v>5.7</v>
      </c>
      <c r="I178" s="144"/>
      <c r="J178" s="145">
        <f>ROUND(I178*H178,2)</f>
        <v>0</v>
      </c>
      <c r="K178" s="141" t="s">
        <v>129</v>
      </c>
      <c r="L178" s="32"/>
      <c r="M178" s="146" t="s">
        <v>1</v>
      </c>
      <c r="N178" s="147" t="s">
        <v>41</v>
      </c>
      <c r="O178" s="57"/>
      <c r="P178" s="148">
        <f>O178*H178</f>
        <v>0</v>
      </c>
      <c r="Q178" s="148">
        <v>2.2563399999999998</v>
      </c>
      <c r="R178" s="148">
        <f>Q178*H178</f>
        <v>12.861137999999999</v>
      </c>
      <c r="S178" s="148">
        <v>0</v>
      </c>
      <c r="T178" s="149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0" t="s">
        <v>130</v>
      </c>
      <c r="AT178" s="150" t="s">
        <v>125</v>
      </c>
      <c r="AU178" s="150" t="s">
        <v>85</v>
      </c>
      <c r="AY178" s="16" t="s">
        <v>123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6" t="s">
        <v>81</v>
      </c>
      <c r="BK178" s="151">
        <f>ROUND(I178*H178,2)</f>
        <v>0</v>
      </c>
      <c r="BL178" s="16" t="s">
        <v>130</v>
      </c>
      <c r="BM178" s="150" t="s">
        <v>262</v>
      </c>
    </row>
    <row r="179" spans="1:65" s="13" customFormat="1" ht="11.25">
      <c r="B179" s="152"/>
      <c r="D179" s="153" t="s">
        <v>152</v>
      </c>
      <c r="E179" s="154" t="s">
        <v>1</v>
      </c>
      <c r="F179" s="155" t="s">
        <v>263</v>
      </c>
      <c r="H179" s="156">
        <v>5.7</v>
      </c>
      <c r="I179" s="157"/>
      <c r="L179" s="152"/>
      <c r="M179" s="158"/>
      <c r="N179" s="159"/>
      <c r="O179" s="159"/>
      <c r="P179" s="159"/>
      <c r="Q179" s="159"/>
      <c r="R179" s="159"/>
      <c r="S179" s="159"/>
      <c r="T179" s="160"/>
      <c r="AT179" s="154" t="s">
        <v>152</v>
      </c>
      <c r="AU179" s="154" t="s">
        <v>85</v>
      </c>
      <c r="AV179" s="13" t="s">
        <v>85</v>
      </c>
      <c r="AW179" s="13" t="s">
        <v>32</v>
      </c>
      <c r="AX179" s="13" t="s">
        <v>81</v>
      </c>
      <c r="AY179" s="154" t="s">
        <v>123</v>
      </c>
    </row>
    <row r="180" spans="1:65" s="12" customFormat="1" ht="22.9" customHeight="1">
      <c r="B180" s="125"/>
      <c r="D180" s="126" t="s">
        <v>75</v>
      </c>
      <c r="E180" s="136" t="s">
        <v>264</v>
      </c>
      <c r="F180" s="136" t="s">
        <v>265</v>
      </c>
      <c r="I180" s="128"/>
      <c r="J180" s="137">
        <f>BK180</f>
        <v>0</v>
      </c>
      <c r="L180" s="125"/>
      <c r="M180" s="130"/>
      <c r="N180" s="131"/>
      <c r="O180" s="131"/>
      <c r="P180" s="132">
        <f>SUM(P181:P196)</f>
        <v>0</v>
      </c>
      <c r="Q180" s="131"/>
      <c r="R180" s="132">
        <f>SUM(R181:R196)</f>
        <v>0</v>
      </c>
      <c r="S180" s="131"/>
      <c r="T180" s="133">
        <f>SUM(T181:T196)</f>
        <v>0</v>
      </c>
      <c r="AR180" s="126" t="s">
        <v>81</v>
      </c>
      <c r="AT180" s="134" t="s">
        <v>75</v>
      </c>
      <c r="AU180" s="134" t="s">
        <v>81</v>
      </c>
      <c r="AY180" s="126" t="s">
        <v>123</v>
      </c>
      <c r="BK180" s="135">
        <f>SUM(BK181:BK196)</f>
        <v>0</v>
      </c>
    </row>
    <row r="181" spans="1:65" s="2" customFormat="1" ht="16.5" customHeight="1">
      <c r="A181" s="31"/>
      <c r="B181" s="138"/>
      <c r="C181" s="139" t="s">
        <v>266</v>
      </c>
      <c r="D181" s="139" t="s">
        <v>125</v>
      </c>
      <c r="E181" s="140" t="s">
        <v>267</v>
      </c>
      <c r="F181" s="141" t="s">
        <v>268</v>
      </c>
      <c r="G181" s="142" t="s">
        <v>175</v>
      </c>
      <c r="H181" s="143">
        <v>5.0999999999999996</v>
      </c>
      <c r="I181" s="144"/>
      <c r="J181" s="145">
        <f>ROUND(I181*H181,2)</f>
        <v>0</v>
      </c>
      <c r="K181" s="141" t="s">
        <v>1</v>
      </c>
      <c r="L181" s="32"/>
      <c r="M181" s="146" t="s">
        <v>1</v>
      </c>
      <c r="N181" s="147" t="s">
        <v>41</v>
      </c>
      <c r="O181" s="57"/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0" t="s">
        <v>130</v>
      </c>
      <c r="AT181" s="150" t="s">
        <v>125</v>
      </c>
      <c r="AU181" s="150" t="s">
        <v>85</v>
      </c>
      <c r="AY181" s="16" t="s">
        <v>123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6" t="s">
        <v>81</v>
      </c>
      <c r="BK181" s="151">
        <f>ROUND(I181*H181,2)</f>
        <v>0</v>
      </c>
      <c r="BL181" s="16" t="s">
        <v>130</v>
      </c>
      <c r="BM181" s="150" t="s">
        <v>269</v>
      </c>
    </row>
    <row r="182" spans="1:65" s="14" customFormat="1" ht="11.25">
      <c r="B182" s="161"/>
      <c r="D182" s="153" t="s">
        <v>152</v>
      </c>
      <c r="E182" s="162" t="s">
        <v>1</v>
      </c>
      <c r="F182" s="163" t="s">
        <v>270</v>
      </c>
      <c r="H182" s="162" t="s">
        <v>1</v>
      </c>
      <c r="I182" s="164"/>
      <c r="L182" s="161"/>
      <c r="M182" s="165"/>
      <c r="N182" s="166"/>
      <c r="O182" s="166"/>
      <c r="P182" s="166"/>
      <c r="Q182" s="166"/>
      <c r="R182" s="166"/>
      <c r="S182" s="166"/>
      <c r="T182" s="167"/>
      <c r="AT182" s="162" t="s">
        <v>152</v>
      </c>
      <c r="AU182" s="162" t="s">
        <v>85</v>
      </c>
      <c r="AV182" s="14" t="s">
        <v>81</v>
      </c>
      <c r="AW182" s="14" t="s">
        <v>32</v>
      </c>
      <c r="AX182" s="14" t="s">
        <v>76</v>
      </c>
      <c r="AY182" s="162" t="s">
        <v>123</v>
      </c>
    </row>
    <row r="183" spans="1:65" s="13" customFormat="1" ht="11.25">
      <c r="B183" s="152"/>
      <c r="D183" s="153" t="s">
        <v>152</v>
      </c>
      <c r="E183" s="154" t="s">
        <v>1</v>
      </c>
      <c r="F183" s="155" t="s">
        <v>271</v>
      </c>
      <c r="H183" s="156">
        <v>5.0999999999999996</v>
      </c>
      <c r="I183" s="157"/>
      <c r="L183" s="152"/>
      <c r="M183" s="158"/>
      <c r="N183" s="159"/>
      <c r="O183" s="159"/>
      <c r="P183" s="159"/>
      <c r="Q183" s="159"/>
      <c r="R183" s="159"/>
      <c r="S183" s="159"/>
      <c r="T183" s="160"/>
      <c r="AT183" s="154" t="s">
        <v>152</v>
      </c>
      <c r="AU183" s="154" t="s">
        <v>85</v>
      </c>
      <c r="AV183" s="13" t="s">
        <v>85</v>
      </c>
      <c r="AW183" s="13" t="s">
        <v>32</v>
      </c>
      <c r="AX183" s="13" t="s">
        <v>81</v>
      </c>
      <c r="AY183" s="154" t="s">
        <v>123</v>
      </c>
    </row>
    <row r="184" spans="1:65" s="2" customFormat="1" ht="21.75" customHeight="1">
      <c r="A184" s="31"/>
      <c r="B184" s="138"/>
      <c r="C184" s="139" t="s">
        <v>272</v>
      </c>
      <c r="D184" s="139" t="s">
        <v>125</v>
      </c>
      <c r="E184" s="140" t="s">
        <v>273</v>
      </c>
      <c r="F184" s="141" t="s">
        <v>274</v>
      </c>
      <c r="G184" s="142" t="s">
        <v>175</v>
      </c>
      <c r="H184" s="143">
        <v>8.6999999999999993</v>
      </c>
      <c r="I184" s="144"/>
      <c r="J184" s="145">
        <f>ROUND(I184*H184,2)</f>
        <v>0</v>
      </c>
      <c r="K184" s="141" t="s">
        <v>129</v>
      </c>
      <c r="L184" s="32"/>
      <c r="M184" s="146" t="s">
        <v>1</v>
      </c>
      <c r="N184" s="147" t="s">
        <v>41</v>
      </c>
      <c r="O184" s="57"/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0" t="s">
        <v>130</v>
      </c>
      <c r="AT184" s="150" t="s">
        <v>125</v>
      </c>
      <c r="AU184" s="150" t="s">
        <v>85</v>
      </c>
      <c r="AY184" s="16" t="s">
        <v>123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6" t="s">
        <v>81</v>
      </c>
      <c r="BK184" s="151">
        <f>ROUND(I184*H184,2)</f>
        <v>0</v>
      </c>
      <c r="BL184" s="16" t="s">
        <v>130</v>
      </c>
      <c r="BM184" s="150" t="s">
        <v>275</v>
      </c>
    </row>
    <row r="185" spans="1:65" s="13" customFormat="1" ht="11.25">
      <c r="B185" s="152"/>
      <c r="D185" s="153" t="s">
        <v>152</v>
      </c>
      <c r="E185" s="154" t="s">
        <v>86</v>
      </c>
      <c r="F185" s="155" t="s">
        <v>87</v>
      </c>
      <c r="H185" s="156">
        <v>8.6999999999999993</v>
      </c>
      <c r="I185" s="157"/>
      <c r="L185" s="152"/>
      <c r="M185" s="158"/>
      <c r="N185" s="159"/>
      <c r="O185" s="159"/>
      <c r="P185" s="159"/>
      <c r="Q185" s="159"/>
      <c r="R185" s="159"/>
      <c r="S185" s="159"/>
      <c r="T185" s="160"/>
      <c r="AT185" s="154" t="s">
        <v>152</v>
      </c>
      <c r="AU185" s="154" t="s">
        <v>85</v>
      </c>
      <c r="AV185" s="13" t="s">
        <v>85</v>
      </c>
      <c r="AW185" s="13" t="s">
        <v>32</v>
      </c>
      <c r="AX185" s="13" t="s">
        <v>81</v>
      </c>
      <c r="AY185" s="154" t="s">
        <v>123</v>
      </c>
    </row>
    <row r="186" spans="1:65" s="2" customFormat="1" ht="24.2" customHeight="1">
      <c r="A186" s="31"/>
      <c r="B186" s="138"/>
      <c r="C186" s="139" t="s">
        <v>276</v>
      </c>
      <c r="D186" s="139" t="s">
        <v>125</v>
      </c>
      <c r="E186" s="140" t="s">
        <v>277</v>
      </c>
      <c r="F186" s="141" t="s">
        <v>278</v>
      </c>
      <c r="G186" s="142" t="s">
        <v>175</v>
      </c>
      <c r="H186" s="143">
        <v>121.8</v>
      </c>
      <c r="I186" s="144"/>
      <c r="J186" s="145">
        <f>ROUND(I186*H186,2)</f>
        <v>0</v>
      </c>
      <c r="K186" s="141" t="s">
        <v>129</v>
      </c>
      <c r="L186" s="32"/>
      <c r="M186" s="146" t="s">
        <v>1</v>
      </c>
      <c r="N186" s="147" t="s">
        <v>41</v>
      </c>
      <c r="O186" s="57"/>
      <c r="P186" s="148">
        <f>O186*H186</f>
        <v>0</v>
      </c>
      <c r="Q186" s="148">
        <v>0</v>
      </c>
      <c r="R186" s="148">
        <f>Q186*H186</f>
        <v>0</v>
      </c>
      <c r="S186" s="148">
        <v>0</v>
      </c>
      <c r="T186" s="149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0" t="s">
        <v>130</v>
      </c>
      <c r="AT186" s="150" t="s">
        <v>125</v>
      </c>
      <c r="AU186" s="150" t="s">
        <v>85</v>
      </c>
      <c r="AY186" s="16" t="s">
        <v>123</v>
      </c>
      <c r="BE186" s="151">
        <f>IF(N186="základní",J186,0)</f>
        <v>0</v>
      </c>
      <c r="BF186" s="151">
        <f>IF(N186="snížená",J186,0)</f>
        <v>0</v>
      </c>
      <c r="BG186" s="151">
        <f>IF(N186="zákl. přenesená",J186,0)</f>
        <v>0</v>
      </c>
      <c r="BH186" s="151">
        <f>IF(N186="sníž. přenesená",J186,0)</f>
        <v>0</v>
      </c>
      <c r="BI186" s="151">
        <f>IF(N186="nulová",J186,0)</f>
        <v>0</v>
      </c>
      <c r="BJ186" s="16" t="s">
        <v>81</v>
      </c>
      <c r="BK186" s="151">
        <f>ROUND(I186*H186,2)</f>
        <v>0</v>
      </c>
      <c r="BL186" s="16" t="s">
        <v>130</v>
      </c>
      <c r="BM186" s="150" t="s">
        <v>279</v>
      </c>
    </row>
    <row r="187" spans="1:65" s="13" customFormat="1" ht="11.25">
      <c r="B187" s="152"/>
      <c r="D187" s="153" t="s">
        <v>152</v>
      </c>
      <c r="E187" s="154" t="s">
        <v>1</v>
      </c>
      <c r="F187" s="155" t="s">
        <v>280</v>
      </c>
      <c r="H187" s="156">
        <v>121.8</v>
      </c>
      <c r="I187" s="157"/>
      <c r="L187" s="152"/>
      <c r="M187" s="158"/>
      <c r="N187" s="159"/>
      <c r="O187" s="159"/>
      <c r="P187" s="159"/>
      <c r="Q187" s="159"/>
      <c r="R187" s="159"/>
      <c r="S187" s="159"/>
      <c r="T187" s="160"/>
      <c r="AT187" s="154" t="s">
        <v>152</v>
      </c>
      <c r="AU187" s="154" t="s">
        <v>85</v>
      </c>
      <c r="AV187" s="13" t="s">
        <v>85</v>
      </c>
      <c r="AW187" s="13" t="s">
        <v>32</v>
      </c>
      <c r="AX187" s="13" t="s">
        <v>81</v>
      </c>
      <c r="AY187" s="154" t="s">
        <v>123</v>
      </c>
    </row>
    <row r="188" spans="1:65" s="2" customFormat="1" ht="21.75" customHeight="1">
      <c r="A188" s="31"/>
      <c r="B188" s="138"/>
      <c r="C188" s="139" t="s">
        <v>281</v>
      </c>
      <c r="D188" s="139" t="s">
        <v>125</v>
      </c>
      <c r="E188" s="140" t="s">
        <v>282</v>
      </c>
      <c r="F188" s="141" t="s">
        <v>283</v>
      </c>
      <c r="G188" s="142" t="s">
        <v>175</v>
      </c>
      <c r="H188" s="143">
        <v>11.75</v>
      </c>
      <c r="I188" s="144"/>
      <c r="J188" s="145">
        <f>ROUND(I188*H188,2)</f>
        <v>0</v>
      </c>
      <c r="K188" s="141" t="s">
        <v>129</v>
      </c>
      <c r="L188" s="32"/>
      <c r="M188" s="146" t="s">
        <v>1</v>
      </c>
      <c r="N188" s="147" t="s">
        <v>41</v>
      </c>
      <c r="O188" s="57"/>
      <c r="P188" s="148">
        <f>O188*H188</f>
        <v>0</v>
      </c>
      <c r="Q188" s="148">
        <v>0</v>
      </c>
      <c r="R188" s="148">
        <f>Q188*H188</f>
        <v>0</v>
      </c>
      <c r="S188" s="148">
        <v>0</v>
      </c>
      <c r="T188" s="149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0" t="s">
        <v>130</v>
      </c>
      <c r="AT188" s="150" t="s">
        <v>125</v>
      </c>
      <c r="AU188" s="150" t="s">
        <v>85</v>
      </c>
      <c r="AY188" s="16" t="s">
        <v>123</v>
      </c>
      <c r="BE188" s="151">
        <f>IF(N188="základní",J188,0)</f>
        <v>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6" t="s">
        <v>81</v>
      </c>
      <c r="BK188" s="151">
        <f>ROUND(I188*H188,2)</f>
        <v>0</v>
      </c>
      <c r="BL188" s="16" t="s">
        <v>130</v>
      </c>
      <c r="BM188" s="150" t="s">
        <v>284</v>
      </c>
    </row>
    <row r="189" spans="1:65" s="13" customFormat="1" ht="11.25">
      <c r="B189" s="152"/>
      <c r="D189" s="153" t="s">
        <v>152</v>
      </c>
      <c r="E189" s="154" t="s">
        <v>89</v>
      </c>
      <c r="F189" s="155" t="s">
        <v>285</v>
      </c>
      <c r="H189" s="156">
        <v>11.75</v>
      </c>
      <c r="I189" s="157"/>
      <c r="L189" s="152"/>
      <c r="M189" s="158"/>
      <c r="N189" s="159"/>
      <c r="O189" s="159"/>
      <c r="P189" s="159"/>
      <c r="Q189" s="159"/>
      <c r="R189" s="159"/>
      <c r="S189" s="159"/>
      <c r="T189" s="160"/>
      <c r="AT189" s="154" t="s">
        <v>152</v>
      </c>
      <c r="AU189" s="154" t="s">
        <v>85</v>
      </c>
      <c r="AV189" s="13" t="s">
        <v>85</v>
      </c>
      <c r="AW189" s="13" t="s">
        <v>32</v>
      </c>
      <c r="AX189" s="13" t="s">
        <v>81</v>
      </c>
      <c r="AY189" s="154" t="s">
        <v>123</v>
      </c>
    </row>
    <row r="190" spans="1:65" s="2" customFormat="1" ht="24.2" customHeight="1">
      <c r="A190" s="31"/>
      <c r="B190" s="138"/>
      <c r="C190" s="139" t="s">
        <v>286</v>
      </c>
      <c r="D190" s="139" t="s">
        <v>125</v>
      </c>
      <c r="E190" s="140" t="s">
        <v>287</v>
      </c>
      <c r="F190" s="141" t="s">
        <v>288</v>
      </c>
      <c r="G190" s="142" t="s">
        <v>175</v>
      </c>
      <c r="H190" s="143">
        <v>164.5</v>
      </c>
      <c r="I190" s="144"/>
      <c r="J190" s="145">
        <f>ROUND(I190*H190,2)</f>
        <v>0</v>
      </c>
      <c r="K190" s="141" t="s">
        <v>129</v>
      </c>
      <c r="L190" s="32"/>
      <c r="M190" s="146" t="s">
        <v>1</v>
      </c>
      <c r="N190" s="147" t="s">
        <v>41</v>
      </c>
      <c r="O190" s="57"/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0" t="s">
        <v>130</v>
      </c>
      <c r="AT190" s="150" t="s">
        <v>125</v>
      </c>
      <c r="AU190" s="150" t="s">
        <v>85</v>
      </c>
      <c r="AY190" s="16" t="s">
        <v>123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6" t="s">
        <v>81</v>
      </c>
      <c r="BK190" s="151">
        <f>ROUND(I190*H190,2)</f>
        <v>0</v>
      </c>
      <c r="BL190" s="16" t="s">
        <v>130</v>
      </c>
      <c r="BM190" s="150" t="s">
        <v>289</v>
      </c>
    </row>
    <row r="191" spans="1:65" s="13" customFormat="1" ht="11.25">
      <c r="B191" s="152"/>
      <c r="D191" s="153" t="s">
        <v>152</v>
      </c>
      <c r="E191" s="154" t="s">
        <v>1</v>
      </c>
      <c r="F191" s="155" t="s">
        <v>290</v>
      </c>
      <c r="H191" s="156">
        <v>164.5</v>
      </c>
      <c r="I191" s="157"/>
      <c r="L191" s="152"/>
      <c r="M191" s="158"/>
      <c r="N191" s="159"/>
      <c r="O191" s="159"/>
      <c r="P191" s="159"/>
      <c r="Q191" s="159"/>
      <c r="R191" s="159"/>
      <c r="S191" s="159"/>
      <c r="T191" s="160"/>
      <c r="AT191" s="154" t="s">
        <v>152</v>
      </c>
      <c r="AU191" s="154" t="s">
        <v>85</v>
      </c>
      <c r="AV191" s="13" t="s">
        <v>85</v>
      </c>
      <c r="AW191" s="13" t="s">
        <v>32</v>
      </c>
      <c r="AX191" s="13" t="s">
        <v>81</v>
      </c>
      <c r="AY191" s="154" t="s">
        <v>123</v>
      </c>
    </row>
    <row r="192" spans="1:65" s="2" customFormat="1" ht="24.2" customHeight="1">
      <c r="A192" s="31"/>
      <c r="B192" s="138"/>
      <c r="C192" s="139" t="s">
        <v>291</v>
      </c>
      <c r="D192" s="139" t="s">
        <v>125</v>
      </c>
      <c r="E192" s="140" t="s">
        <v>292</v>
      </c>
      <c r="F192" s="141" t="s">
        <v>293</v>
      </c>
      <c r="G192" s="142" t="s">
        <v>175</v>
      </c>
      <c r="H192" s="143">
        <v>20.45</v>
      </c>
      <c r="I192" s="144"/>
      <c r="J192" s="145">
        <f>ROUND(I192*H192,2)</f>
        <v>0</v>
      </c>
      <c r="K192" s="141" t="s">
        <v>129</v>
      </c>
      <c r="L192" s="32"/>
      <c r="M192" s="146" t="s">
        <v>1</v>
      </c>
      <c r="N192" s="147" t="s">
        <v>41</v>
      </c>
      <c r="O192" s="57"/>
      <c r="P192" s="148">
        <f>O192*H192</f>
        <v>0</v>
      </c>
      <c r="Q192" s="148">
        <v>0</v>
      </c>
      <c r="R192" s="148">
        <f>Q192*H192</f>
        <v>0</v>
      </c>
      <c r="S192" s="148">
        <v>0</v>
      </c>
      <c r="T192" s="149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0" t="s">
        <v>130</v>
      </c>
      <c r="AT192" s="150" t="s">
        <v>125</v>
      </c>
      <c r="AU192" s="150" t="s">
        <v>85</v>
      </c>
      <c r="AY192" s="16" t="s">
        <v>123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6" t="s">
        <v>81</v>
      </c>
      <c r="BK192" s="151">
        <f>ROUND(I192*H192,2)</f>
        <v>0</v>
      </c>
      <c r="BL192" s="16" t="s">
        <v>130</v>
      </c>
      <c r="BM192" s="150" t="s">
        <v>294</v>
      </c>
    </row>
    <row r="193" spans="1:65" s="2" customFormat="1" ht="33" customHeight="1">
      <c r="A193" s="31"/>
      <c r="B193" s="138"/>
      <c r="C193" s="139" t="s">
        <v>295</v>
      </c>
      <c r="D193" s="139" t="s">
        <v>125</v>
      </c>
      <c r="E193" s="140" t="s">
        <v>296</v>
      </c>
      <c r="F193" s="141" t="s">
        <v>297</v>
      </c>
      <c r="G193" s="142" t="s">
        <v>175</v>
      </c>
      <c r="H193" s="143">
        <v>11.75</v>
      </c>
      <c r="I193" s="144"/>
      <c r="J193" s="145">
        <f>ROUND(I193*H193,2)</f>
        <v>0</v>
      </c>
      <c r="K193" s="141" t="s">
        <v>129</v>
      </c>
      <c r="L193" s="32"/>
      <c r="M193" s="146" t="s">
        <v>1</v>
      </c>
      <c r="N193" s="147" t="s">
        <v>41</v>
      </c>
      <c r="O193" s="57"/>
      <c r="P193" s="148">
        <f>O193*H193</f>
        <v>0</v>
      </c>
      <c r="Q193" s="148">
        <v>0</v>
      </c>
      <c r="R193" s="148">
        <f>Q193*H193</f>
        <v>0</v>
      </c>
      <c r="S193" s="148">
        <v>0</v>
      </c>
      <c r="T193" s="149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0" t="s">
        <v>130</v>
      </c>
      <c r="AT193" s="150" t="s">
        <v>125</v>
      </c>
      <c r="AU193" s="150" t="s">
        <v>85</v>
      </c>
      <c r="AY193" s="16" t="s">
        <v>123</v>
      </c>
      <c r="BE193" s="151">
        <f>IF(N193="základní",J193,0)</f>
        <v>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6" t="s">
        <v>81</v>
      </c>
      <c r="BK193" s="151">
        <f>ROUND(I193*H193,2)</f>
        <v>0</v>
      </c>
      <c r="BL193" s="16" t="s">
        <v>130</v>
      </c>
      <c r="BM193" s="150" t="s">
        <v>298</v>
      </c>
    </row>
    <row r="194" spans="1:65" s="13" customFormat="1" ht="11.25">
      <c r="B194" s="152"/>
      <c r="D194" s="153" t="s">
        <v>152</v>
      </c>
      <c r="E194" s="154" t="s">
        <v>1</v>
      </c>
      <c r="F194" s="155" t="s">
        <v>89</v>
      </c>
      <c r="H194" s="156">
        <v>11.75</v>
      </c>
      <c r="I194" s="157"/>
      <c r="L194" s="152"/>
      <c r="M194" s="158"/>
      <c r="N194" s="159"/>
      <c r="O194" s="159"/>
      <c r="P194" s="159"/>
      <c r="Q194" s="159"/>
      <c r="R194" s="159"/>
      <c r="S194" s="159"/>
      <c r="T194" s="160"/>
      <c r="AT194" s="154" t="s">
        <v>152</v>
      </c>
      <c r="AU194" s="154" t="s">
        <v>85</v>
      </c>
      <c r="AV194" s="13" t="s">
        <v>85</v>
      </c>
      <c r="AW194" s="13" t="s">
        <v>32</v>
      </c>
      <c r="AX194" s="13" t="s">
        <v>81</v>
      </c>
      <c r="AY194" s="154" t="s">
        <v>123</v>
      </c>
    </row>
    <row r="195" spans="1:65" s="2" customFormat="1" ht="44.25" customHeight="1">
      <c r="A195" s="31"/>
      <c r="B195" s="138"/>
      <c r="C195" s="139" t="s">
        <v>299</v>
      </c>
      <c r="D195" s="139" t="s">
        <v>125</v>
      </c>
      <c r="E195" s="140" t="s">
        <v>300</v>
      </c>
      <c r="F195" s="141" t="s">
        <v>301</v>
      </c>
      <c r="G195" s="142" t="s">
        <v>175</v>
      </c>
      <c r="H195" s="143">
        <v>8.6999999999999993</v>
      </c>
      <c r="I195" s="144"/>
      <c r="J195" s="145">
        <f>ROUND(I195*H195,2)</f>
        <v>0</v>
      </c>
      <c r="K195" s="141" t="s">
        <v>129</v>
      </c>
      <c r="L195" s="32"/>
      <c r="M195" s="146" t="s">
        <v>1</v>
      </c>
      <c r="N195" s="147" t="s">
        <v>41</v>
      </c>
      <c r="O195" s="57"/>
      <c r="P195" s="148">
        <f>O195*H195</f>
        <v>0</v>
      </c>
      <c r="Q195" s="148">
        <v>0</v>
      </c>
      <c r="R195" s="148">
        <f>Q195*H195</f>
        <v>0</v>
      </c>
      <c r="S195" s="148">
        <v>0</v>
      </c>
      <c r="T195" s="149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0" t="s">
        <v>130</v>
      </c>
      <c r="AT195" s="150" t="s">
        <v>125</v>
      </c>
      <c r="AU195" s="150" t="s">
        <v>85</v>
      </c>
      <c r="AY195" s="16" t="s">
        <v>123</v>
      </c>
      <c r="BE195" s="151">
        <f>IF(N195="základní",J195,0)</f>
        <v>0</v>
      </c>
      <c r="BF195" s="151">
        <f>IF(N195="snížená",J195,0)</f>
        <v>0</v>
      </c>
      <c r="BG195" s="151">
        <f>IF(N195="zákl. přenesená",J195,0)</f>
        <v>0</v>
      </c>
      <c r="BH195" s="151">
        <f>IF(N195="sníž. přenesená",J195,0)</f>
        <v>0</v>
      </c>
      <c r="BI195" s="151">
        <f>IF(N195="nulová",J195,0)</f>
        <v>0</v>
      </c>
      <c r="BJ195" s="16" t="s">
        <v>81</v>
      </c>
      <c r="BK195" s="151">
        <f>ROUND(I195*H195,2)</f>
        <v>0</v>
      </c>
      <c r="BL195" s="16" t="s">
        <v>130</v>
      </c>
      <c r="BM195" s="150" t="s">
        <v>302</v>
      </c>
    </row>
    <row r="196" spans="1:65" s="13" customFormat="1" ht="11.25">
      <c r="B196" s="152"/>
      <c r="D196" s="153" t="s">
        <v>152</v>
      </c>
      <c r="E196" s="154" t="s">
        <v>1</v>
      </c>
      <c r="F196" s="155" t="s">
        <v>86</v>
      </c>
      <c r="H196" s="156">
        <v>8.6999999999999993</v>
      </c>
      <c r="I196" s="157"/>
      <c r="L196" s="152"/>
      <c r="M196" s="158"/>
      <c r="N196" s="159"/>
      <c r="O196" s="159"/>
      <c r="P196" s="159"/>
      <c r="Q196" s="159"/>
      <c r="R196" s="159"/>
      <c r="S196" s="159"/>
      <c r="T196" s="160"/>
      <c r="AT196" s="154" t="s">
        <v>152</v>
      </c>
      <c r="AU196" s="154" t="s">
        <v>85</v>
      </c>
      <c r="AV196" s="13" t="s">
        <v>85</v>
      </c>
      <c r="AW196" s="13" t="s">
        <v>32</v>
      </c>
      <c r="AX196" s="13" t="s">
        <v>81</v>
      </c>
      <c r="AY196" s="154" t="s">
        <v>123</v>
      </c>
    </row>
    <row r="197" spans="1:65" s="12" customFormat="1" ht="22.9" customHeight="1">
      <c r="B197" s="125"/>
      <c r="D197" s="126" t="s">
        <v>75</v>
      </c>
      <c r="E197" s="136" t="s">
        <v>303</v>
      </c>
      <c r="F197" s="136" t="s">
        <v>304</v>
      </c>
      <c r="I197" s="128"/>
      <c r="J197" s="137">
        <f>BK197</f>
        <v>0</v>
      </c>
      <c r="L197" s="125"/>
      <c r="M197" s="130"/>
      <c r="N197" s="131"/>
      <c r="O197" s="131"/>
      <c r="P197" s="132">
        <f>P198</f>
        <v>0</v>
      </c>
      <c r="Q197" s="131"/>
      <c r="R197" s="132">
        <f>R198</f>
        <v>0</v>
      </c>
      <c r="S197" s="131"/>
      <c r="T197" s="133">
        <f>T198</f>
        <v>0</v>
      </c>
      <c r="AR197" s="126" t="s">
        <v>81</v>
      </c>
      <c r="AT197" s="134" t="s">
        <v>75</v>
      </c>
      <c r="AU197" s="134" t="s">
        <v>81</v>
      </c>
      <c r="AY197" s="126" t="s">
        <v>123</v>
      </c>
      <c r="BK197" s="135">
        <f>BK198</f>
        <v>0</v>
      </c>
    </row>
    <row r="198" spans="1:65" s="2" customFormat="1" ht="24.2" customHeight="1">
      <c r="A198" s="31"/>
      <c r="B198" s="138"/>
      <c r="C198" s="139" t="s">
        <v>305</v>
      </c>
      <c r="D198" s="139" t="s">
        <v>125</v>
      </c>
      <c r="E198" s="140" t="s">
        <v>306</v>
      </c>
      <c r="F198" s="141" t="s">
        <v>307</v>
      </c>
      <c r="G198" s="142" t="s">
        <v>175</v>
      </c>
      <c r="H198" s="143">
        <v>302.85500000000002</v>
      </c>
      <c r="I198" s="144"/>
      <c r="J198" s="145">
        <f>ROUND(I198*H198,2)</f>
        <v>0</v>
      </c>
      <c r="K198" s="141" t="s">
        <v>129</v>
      </c>
      <c r="L198" s="32"/>
      <c r="M198" s="146" t="s">
        <v>1</v>
      </c>
      <c r="N198" s="147" t="s">
        <v>41</v>
      </c>
      <c r="O198" s="57"/>
      <c r="P198" s="148">
        <f>O198*H198</f>
        <v>0</v>
      </c>
      <c r="Q198" s="148">
        <v>0</v>
      </c>
      <c r="R198" s="148">
        <f>Q198*H198</f>
        <v>0</v>
      </c>
      <c r="S198" s="148">
        <v>0</v>
      </c>
      <c r="T198" s="149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0" t="s">
        <v>130</v>
      </c>
      <c r="AT198" s="150" t="s">
        <v>125</v>
      </c>
      <c r="AU198" s="150" t="s">
        <v>85</v>
      </c>
      <c r="AY198" s="16" t="s">
        <v>123</v>
      </c>
      <c r="BE198" s="151">
        <f>IF(N198="základní",J198,0)</f>
        <v>0</v>
      </c>
      <c r="BF198" s="151">
        <f>IF(N198="snížená",J198,0)</f>
        <v>0</v>
      </c>
      <c r="BG198" s="151">
        <f>IF(N198="zákl. přenesená",J198,0)</f>
        <v>0</v>
      </c>
      <c r="BH198" s="151">
        <f>IF(N198="sníž. přenesená",J198,0)</f>
        <v>0</v>
      </c>
      <c r="BI198" s="151">
        <f>IF(N198="nulová",J198,0)</f>
        <v>0</v>
      </c>
      <c r="BJ198" s="16" t="s">
        <v>81</v>
      </c>
      <c r="BK198" s="151">
        <f>ROUND(I198*H198,2)</f>
        <v>0</v>
      </c>
      <c r="BL198" s="16" t="s">
        <v>130</v>
      </c>
      <c r="BM198" s="150" t="s">
        <v>308</v>
      </c>
    </row>
    <row r="199" spans="1:65" s="12" customFormat="1" ht="25.9" customHeight="1">
      <c r="B199" s="125"/>
      <c r="D199" s="126" t="s">
        <v>75</v>
      </c>
      <c r="E199" s="127" t="s">
        <v>309</v>
      </c>
      <c r="F199" s="127" t="s">
        <v>310</v>
      </c>
      <c r="I199" s="128"/>
      <c r="J199" s="129">
        <f>BK199</f>
        <v>0</v>
      </c>
      <c r="L199" s="125"/>
      <c r="M199" s="130"/>
      <c r="N199" s="131"/>
      <c r="O199" s="131"/>
      <c r="P199" s="132">
        <f>P200+P202</f>
        <v>0</v>
      </c>
      <c r="Q199" s="131"/>
      <c r="R199" s="132">
        <f>R200+R202</f>
        <v>0</v>
      </c>
      <c r="S199" s="131"/>
      <c r="T199" s="133">
        <f>T200+T202</f>
        <v>0</v>
      </c>
      <c r="AR199" s="126" t="s">
        <v>143</v>
      </c>
      <c r="AT199" s="134" t="s">
        <v>75</v>
      </c>
      <c r="AU199" s="134" t="s">
        <v>76</v>
      </c>
      <c r="AY199" s="126" t="s">
        <v>123</v>
      </c>
      <c r="BK199" s="135">
        <f>BK200+BK202</f>
        <v>0</v>
      </c>
    </row>
    <row r="200" spans="1:65" s="12" customFormat="1" ht="22.9" customHeight="1">
      <c r="B200" s="125"/>
      <c r="D200" s="126" t="s">
        <v>75</v>
      </c>
      <c r="E200" s="136" t="s">
        <v>311</v>
      </c>
      <c r="F200" s="136" t="s">
        <v>312</v>
      </c>
      <c r="I200" s="128"/>
      <c r="J200" s="137">
        <f>BK200</f>
        <v>0</v>
      </c>
      <c r="L200" s="125"/>
      <c r="M200" s="130"/>
      <c r="N200" s="131"/>
      <c r="O200" s="131"/>
      <c r="P200" s="132">
        <f>P201</f>
        <v>0</v>
      </c>
      <c r="Q200" s="131"/>
      <c r="R200" s="132">
        <f>R201</f>
        <v>0</v>
      </c>
      <c r="S200" s="131"/>
      <c r="T200" s="133">
        <f>T201</f>
        <v>0</v>
      </c>
      <c r="AR200" s="126" t="s">
        <v>143</v>
      </c>
      <c r="AT200" s="134" t="s">
        <v>75</v>
      </c>
      <c r="AU200" s="134" t="s">
        <v>81</v>
      </c>
      <c r="AY200" s="126" t="s">
        <v>123</v>
      </c>
      <c r="BK200" s="135">
        <f>BK201</f>
        <v>0</v>
      </c>
    </row>
    <row r="201" spans="1:65" s="2" customFormat="1" ht="16.5" customHeight="1">
      <c r="A201" s="31"/>
      <c r="B201" s="138"/>
      <c r="C201" s="139" t="s">
        <v>313</v>
      </c>
      <c r="D201" s="139" t="s">
        <v>125</v>
      </c>
      <c r="E201" s="140" t="s">
        <v>314</v>
      </c>
      <c r="F201" s="141" t="s">
        <v>312</v>
      </c>
      <c r="G201" s="142" t="s">
        <v>315</v>
      </c>
      <c r="H201" s="143">
        <v>1</v>
      </c>
      <c r="I201" s="144"/>
      <c r="J201" s="145">
        <f>ROUND(I201*H201,2)</f>
        <v>0</v>
      </c>
      <c r="K201" s="141" t="s">
        <v>129</v>
      </c>
      <c r="L201" s="32"/>
      <c r="M201" s="146" t="s">
        <v>1</v>
      </c>
      <c r="N201" s="147" t="s">
        <v>41</v>
      </c>
      <c r="O201" s="57"/>
      <c r="P201" s="148">
        <f>O201*H201</f>
        <v>0</v>
      </c>
      <c r="Q201" s="148">
        <v>0</v>
      </c>
      <c r="R201" s="148">
        <f>Q201*H201</f>
        <v>0</v>
      </c>
      <c r="S201" s="148">
        <v>0</v>
      </c>
      <c r="T201" s="149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0" t="s">
        <v>316</v>
      </c>
      <c r="AT201" s="150" t="s">
        <v>125</v>
      </c>
      <c r="AU201" s="150" t="s">
        <v>85</v>
      </c>
      <c r="AY201" s="16" t="s">
        <v>123</v>
      </c>
      <c r="BE201" s="151">
        <f>IF(N201="základní",J201,0)</f>
        <v>0</v>
      </c>
      <c r="BF201" s="151">
        <f>IF(N201="snížená",J201,0)</f>
        <v>0</v>
      </c>
      <c r="BG201" s="151">
        <f>IF(N201="zákl. přenesená",J201,0)</f>
        <v>0</v>
      </c>
      <c r="BH201" s="151">
        <f>IF(N201="sníž. přenesená",J201,0)</f>
        <v>0</v>
      </c>
      <c r="BI201" s="151">
        <f>IF(N201="nulová",J201,0)</f>
        <v>0</v>
      </c>
      <c r="BJ201" s="16" t="s">
        <v>81</v>
      </c>
      <c r="BK201" s="151">
        <f>ROUND(I201*H201,2)</f>
        <v>0</v>
      </c>
      <c r="BL201" s="16" t="s">
        <v>316</v>
      </c>
      <c r="BM201" s="150" t="s">
        <v>317</v>
      </c>
    </row>
    <row r="202" spans="1:65" s="12" customFormat="1" ht="22.9" customHeight="1">
      <c r="B202" s="125"/>
      <c r="D202" s="126" t="s">
        <v>75</v>
      </c>
      <c r="E202" s="136" t="s">
        <v>318</v>
      </c>
      <c r="F202" s="136" t="s">
        <v>319</v>
      </c>
      <c r="I202" s="128"/>
      <c r="J202" s="137">
        <f>BK202</f>
        <v>0</v>
      </c>
      <c r="L202" s="125"/>
      <c r="M202" s="130"/>
      <c r="N202" s="131"/>
      <c r="O202" s="131"/>
      <c r="P202" s="132">
        <f>P203</f>
        <v>0</v>
      </c>
      <c r="Q202" s="131"/>
      <c r="R202" s="132">
        <f>R203</f>
        <v>0</v>
      </c>
      <c r="S202" s="131"/>
      <c r="T202" s="133">
        <f>T203</f>
        <v>0</v>
      </c>
      <c r="AR202" s="126" t="s">
        <v>143</v>
      </c>
      <c r="AT202" s="134" t="s">
        <v>75</v>
      </c>
      <c r="AU202" s="134" t="s">
        <v>81</v>
      </c>
      <c r="AY202" s="126" t="s">
        <v>123</v>
      </c>
      <c r="BK202" s="135">
        <f>BK203</f>
        <v>0</v>
      </c>
    </row>
    <row r="203" spans="1:65" s="2" customFormat="1" ht="16.5" customHeight="1">
      <c r="A203" s="31"/>
      <c r="B203" s="138"/>
      <c r="C203" s="139" t="s">
        <v>320</v>
      </c>
      <c r="D203" s="139" t="s">
        <v>125</v>
      </c>
      <c r="E203" s="140" t="s">
        <v>321</v>
      </c>
      <c r="F203" s="141" t="s">
        <v>322</v>
      </c>
      <c r="G203" s="142" t="s">
        <v>315</v>
      </c>
      <c r="H203" s="143">
        <v>1</v>
      </c>
      <c r="I203" s="144"/>
      <c r="J203" s="145">
        <f>ROUND(I203*H203,2)</f>
        <v>0</v>
      </c>
      <c r="K203" s="141" t="s">
        <v>129</v>
      </c>
      <c r="L203" s="32"/>
      <c r="M203" s="178" t="s">
        <v>1</v>
      </c>
      <c r="N203" s="179" t="s">
        <v>41</v>
      </c>
      <c r="O203" s="180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0" t="s">
        <v>316</v>
      </c>
      <c r="AT203" s="150" t="s">
        <v>125</v>
      </c>
      <c r="AU203" s="150" t="s">
        <v>85</v>
      </c>
      <c r="AY203" s="16" t="s">
        <v>123</v>
      </c>
      <c r="BE203" s="151">
        <f>IF(N203="základní",J203,0)</f>
        <v>0</v>
      </c>
      <c r="BF203" s="151">
        <f>IF(N203="snížená",J203,0)</f>
        <v>0</v>
      </c>
      <c r="BG203" s="151">
        <f>IF(N203="zákl. přenesená",J203,0)</f>
        <v>0</v>
      </c>
      <c r="BH203" s="151">
        <f>IF(N203="sníž. přenesená",J203,0)</f>
        <v>0</v>
      </c>
      <c r="BI203" s="151">
        <f>IF(N203="nulová",J203,0)</f>
        <v>0</v>
      </c>
      <c r="BJ203" s="16" t="s">
        <v>81</v>
      </c>
      <c r="BK203" s="151">
        <f>ROUND(I203*H203,2)</f>
        <v>0</v>
      </c>
      <c r="BL203" s="16" t="s">
        <v>316</v>
      </c>
      <c r="BM203" s="150" t="s">
        <v>323</v>
      </c>
    </row>
    <row r="204" spans="1:65" s="2" customFormat="1" ht="6.95" customHeight="1">
      <c r="A204" s="31"/>
      <c r="B204" s="46"/>
      <c r="C204" s="47"/>
      <c r="D204" s="47"/>
      <c r="E204" s="47"/>
      <c r="F204" s="47"/>
      <c r="G204" s="47"/>
      <c r="H204" s="47"/>
      <c r="I204" s="47"/>
      <c r="J204" s="47"/>
      <c r="K204" s="47"/>
      <c r="L204" s="32"/>
      <c r="M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</row>
  </sheetData>
  <autoFilter ref="C121:K203" xr:uid="{00000000-0009-0000-0000-000001000000}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7"/>
      <c r="C3" s="18"/>
      <c r="D3" s="18"/>
      <c r="E3" s="18"/>
      <c r="F3" s="18"/>
      <c r="G3" s="18"/>
      <c r="H3" s="19"/>
    </row>
    <row r="4" spans="1:8" s="1" customFormat="1" ht="24.95" customHeight="1">
      <c r="B4" s="19"/>
      <c r="C4" s="20" t="s">
        <v>324</v>
      </c>
      <c r="H4" s="19"/>
    </row>
    <row r="5" spans="1:8" s="1" customFormat="1" ht="12" customHeight="1">
      <c r="B5" s="19"/>
      <c r="C5" s="23" t="s">
        <v>13</v>
      </c>
      <c r="D5" s="199" t="s">
        <v>14</v>
      </c>
      <c r="E5" s="195"/>
      <c r="F5" s="195"/>
      <c r="H5" s="19"/>
    </row>
    <row r="6" spans="1:8" s="1" customFormat="1" ht="36.950000000000003" customHeight="1">
      <c r="B6" s="19"/>
      <c r="C6" s="25" t="s">
        <v>16</v>
      </c>
      <c r="D6" s="196" t="s">
        <v>17</v>
      </c>
      <c r="E6" s="195"/>
      <c r="F6" s="195"/>
      <c r="H6" s="19"/>
    </row>
    <row r="7" spans="1:8" s="1" customFormat="1" ht="16.5" customHeight="1">
      <c r="B7" s="19"/>
      <c r="C7" s="26" t="s">
        <v>22</v>
      </c>
      <c r="D7" s="54" t="str">
        <f>'Rekapitulace stavby'!AN8</f>
        <v>7. 1. 2022</v>
      </c>
      <c r="H7" s="19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15"/>
      <c r="B9" s="116"/>
      <c r="C9" s="117" t="s">
        <v>57</v>
      </c>
      <c r="D9" s="118" t="s">
        <v>58</v>
      </c>
      <c r="E9" s="118" t="s">
        <v>110</v>
      </c>
      <c r="F9" s="119" t="s">
        <v>325</v>
      </c>
      <c r="G9" s="115"/>
      <c r="H9" s="116"/>
    </row>
    <row r="10" spans="1:8" s="2" customFormat="1" ht="26.45" customHeight="1">
      <c r="A10" s="31"/>
      <c r="B10" s="32"/>
      <c r="C10" s="183" t="s">
        <v>14</v>
      </c>
      <c r="D10" s="183" t="s">
        <v>17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184" t="s">
        <v>91</v>
      </c>
      <c r="D11" s="185" t="s">
        <v>1</v>
      </c>
      <c r="E11" s="186" t="s">
        <v>1</v>
      </c>
      <c r="F11" s="187">
        <v>76</v>
      </c>
      <c r="G11" s="31"/>
      <c r="H11" s="32"/>
    </row>
    <row r="12" spans="1:8" s="2" customFormat="1" ht="16.899999999999999" customHeight="1">
      <c r="A12" s="31"/>
      <c r="B12" s="32"/>
      <c r="C12" s="188" t="s">
        <v>91</v>
      </c>
      <c r="D12" s="188" t="s">
        <v>153</v>
      </c>
      <c r="E12" s="16" t="s">
        <v>1</v>
      </c>
      <c r="F12" s="189">
        <v>76</v>
      </c>
      <c r="G12" s="31"/>
      <c r="H12" s="32"/>
    </row>
    <row r="13" spans="1:8" s="2" customFormat="1" ht="16.899999999999999" customHeight="1">
      <c r="A13" s="31"/>
      <c r="B13" s="32"/>
      <c r="C13" s="190" t="s">
        <v>326</v>
      </c>
      <c r="D13" s="31"/>
      <c r="E13" s="31"/>
      <c r="F13" s="31"/>
      <c r="G13" s="31"/>
      <c r="H13" s="32"/>
    </row>
    <row r="14" spans="1:8" s="2" customFormat="1" ht="22.5">
      <c r="A14" s="31"/>
      <c r="B14" s="32"/>
      <c r="C14" s="188" t="s">
        <v>148</v>
      </c>
      <c r="D14" s="188" t="s">
        <v>149</v>
      </c>
      <c r="E14" s="16" t="s">
        <v>150</v>
      </c>
      <c r="F14" s="189">
        <v>76</v>
      </c>
      <c r="G14" s="31"/>
      <c r="H14" s="32"/>
    </row>
    <row r="15" spans="1:8" s="2" customFormat="1" ht="22.5">
      <c r="A15" s="31"/>
      <c r="B15" s="32"/>
      <c r="C15" s="188" t="s">
        <v>155</v>
      </c>
      <c r="D15" s="188" t="s">
        <v>156</v>
      </c>
      <c r="E15" s="16" t="s">
        <v>150</v>
      </c>
      <c r="F15" s="189">
        <v>76</v>
      </c>
      <c r="G15" s="31"/>
      <c r="H15" s="32"/>
    </row>
    <row r="16" spans="1:8" s="2" customFormat="1" ht="22.5">
      <c r="A16" s="31"/>
      <c r="B16" s="32"/>
      <c r="C16" s="188" t="s">
        <v>173</v>
      </c>
      <c r="D16" s="188" t="s">
        <v>174</v>
      </c>
      <c r="E16" s="16" t="s">
        <v>175</v>
      </c>
      <c r="F16" s="189">
        <v>152</v>
      </c>
      <c r="G16" s="31"/>
      <c r="H16" s="32"/>
    </row>
    <row r="17" spans="1:8" s="2" customFormat="1" ht="16.899999999999999" customHeight="1">
      <c r="A17" s="31"/>
      <c r="B17" s="32"/>
      <c r="C17" s="188" t="s">
        <v>179</v>
      </c>
      <c r="D17" s="188" t="s">
        <v>180</v>
      </c>
      <c r="E17" s="16" t="s">
        <v>150</v>
      </c>
      <c r="F17" s="189">
        <v>76</v>
      </c>
      <c r="G17" s="31"/>
      <c r="H17" s="32"/>
    </row>
    <row r="18" spans="1:8" s="2" customFormat="1" ht="16.899999999999999" customHeight="1">
      <c r="A18" s="31"/>
      <c r="B18" s="32"/>
      <c r="C18" s="184" t="s">
        <v>83</v>
      </c>
      <c r="D18" s="185" t="s">
        <v>1</v>
      </c>
      <c r="E18" s="186" t="s">
        <v>1</v>
      </c>
      <c r="F18" s="187">
        <v>74</v>
      </c>
      <c r="G18" s="31"/>
      <c r="H18" s="32"/>
    </row>
    <row r="19" spans="1:8" s="2" customFormat="1" ht="16.899999999999999" customHeight="1">
      <c r="A19" s="31"/>
      <c r="B19" s="32"/>
      <c r="C19" s="188" t="s">
        <v>83</v>
      </c>
      <c r="D19" s="188" t="s">
        <v>84</v>
      </c>
      <c r="E19" s="16" t="s">
        <v>1</v>
      </c>
      <c r="F19" s="189">
        <v>74</v>
      </c>
      <c r="G19" s="31"/>
      <c r="H19" s="32"/>
    </row>
    <row r="20" spans="1:8" s="2" customFormat="1" ht="16.899999999999999" customHeight="1">
      <c r="A20" s="31"/>
      <c r="B20" s="32"/>
      <c r="C20" s="190" t="s">
        <v>326</v>
      </c>
      <c r="D20" s="31"/>
      <c r="E20" s="31"/>
      <c r="F20" s="31"/>
      <c r="G20" s="31"/>
      <c r="H20" s="32"/>
    </row>
    <row r="21" spans="1:8" s="2" customFormat="1" ht="16.899999999999999" customHeight="1">
      <c r="A21" s="31"/>
      <c r="B21" s="32"/>
      <c r="C21" s="188" t="s">
        <v>187</v>
      </c>
      <c r="D21" s="188" t="s">
        <v>188</v>
      </c>
      <c r="E21" s="16" t="s">
        <v>128</v>
      </c>
      <c r="F21" s="189">
        <v>74</v>
      </c>
      <c r="G21" s="31"/>
      <c r="H21" s="32"/>
    </row>
    <row r="22" spans="1:8" s="2" customFormat="1" ht="22.5">
      <c r="A22" s="31"/>
      <c r="B22" s="32"/>
      <c r="C22" s="188" t="s">
        <v>155</v>
      </c>
      <c r="D22" s="188" t="s">
        <v>156</v>
      </c>
      <c r="E22" s="16" t="s">
        <v>150</v>
      </c>
      <c r="F22" s="189">
        <v>11.1</v>
      </c>
      <c r="G22" s="31"/>
      <c r="H22" s="32"/>
    </row>
    <row r="23" spans="1:8" s="2" customFormat="1" ht="16.899999999999999" customHeight="1">
      <c r="A23" s="31"/>
      <c r="B23" s="32"/>
      <c r="C23" s="188" t="s">
        <v>168</v>
      </c>
      <c r="D23" s="188" t="s">
        <v>169</v>
      </c>
      <c r="E23" s="16" t="s">
        <v>150</v>
      </c>
      <c r="F23" s="189">
        <v>11.1</v>
      </c>
      <c r="G23" s="31"/>
      <c r="H23" s="32"/>
    </row>
    <row r="24" spans="1:8" s="2" customFormat="1" ht="16.899999999999999" customHeight="1">
      <c r="A24" s="31"/>
      <c r="B24" s="32"/>
      <c r="C24" s="188" t="s">
        <v>190</v>
      </c>
      <c r="D24" s="188" t="s">
        <v>191</v>
      </c>
      <c r="E24" s="16" t="s">
        <v>128</v>
      </c>
      <c r="F24" s="189">
        <v>74</v>
      </c>
      <c r="G24" s="31"/>
      <c r="H24" s="32"/>
    </row>
    <row r="25" spans="1:8" s="2" customFormat="1" ht="16.899999999999999" customHeight="1">
      <c r="A25" s="31"/>
      <c r="B25" s="32"/>
      <c r="C25" s="188" t="s">
        <v>200</v>
      </c>
      <c r="D25" s="188" t="s">
        <v>201</v>
      </c>
      <c r="E25" s="16" t="s">
        <v>128</v>
      </c>
      <c r="F25" s="189">
        <v>74</v>
      </c>
      <c r="G25" s="31"/>
      <c r="H25" s="32"/>
    </row>
    <row r="26" spans="1:8" s="2" customFormat="1" ht="16.899999999999999" customHeight="1">
      <c r="A26" s="31"/>
      <c r="B26" s="32"/>
      <c r="C26" s="188" t="s">
        <v>204</v>
      </c>
      <c r="D26" s="188" t="s">
        <v>205</v>
      </c>
      <c r="E26" s="16" t="s">
        <v>128</v>
      </c>
      <c r="F26" s="189">
        <v>74</v>
      </c>
      <c r="G26" s="31"/>
      <c r="H26" s="32"/>
    </row>
    <row r="27" spans="1:8" s="2" customFormat="1" ht="16.899999999999999" customHeight="1">
      <c r="A27" s="31"/>
      <c r="B27" s="32"/>
      <c r="C27" s="184" t="s">
        <v>86</v>
      </c>
      <c r="D27" s="185" t="s">
        <v>1</v>
      </c>
      <c r="E27" s="186" t="s">
        <v>1</v>
      </c>
      <c r="F27" s="187">
        <v>8.6999999999999993</v>
      </c>
      <c r="G27" s="31"/>
      <c r="H27" s="32"/>
    </row>
    <row r="28" spans="1:8" s="2" customFormat="1" ht="16.899999999999999" customHeight="1">
      <c r="A28" s="31"/>
      <c r="B28" s="32"/>
      <c r="C28" s="188" t="s">
        <v>86</v>
      </c>
      <c r="D28" s="188" t="s">
        <v>87</v>
      </c>
      <c r="E28" s="16" t="s">
        <v>1</v>
      </c>
      <c r="F28" s="189">
        <v>8.6999999999999993</v>
      </c>
      <c r="G28" s="31"/>
      <c r="H28" s="32"/>
    </row>
    <row r="29" spans="1:8" s="2" customFormat="1" ht="16.899999999999999" customHeight="1">
      <c r="A29" s="31"/>
      <c r="B29" s="32"/>
      <c r="C29" s="190" t="s">
        <v>326</v>
      </c>
      <c r="D29" s="31"/>
      <c r="E29" s="31"/>
      <c r="F29" s="31"/>
      <c r="G29" s="31"/>
      <c r="H29" s="32"/>
    </row>
    <row r="30" spans="1:8" s="2" customFormat="1" ht="16.899999999999999" customHeight="1">
      <c r="A30" s="31"/>
      <c r="B30" s="32"/>
      <c r="C30" s="188" t="s">
        <v>273</v>
      </c>
      <c r="D30" s="188" t="s">
        <v>274</v>
      </c>
      <c r="E30" s="16" t="s">
        <v>175</v>
      </c>
      <c r="F30" s="189">
        <v>8.6999999999999993</v>
      </c>
      <c r="G30" s="31"/>
      <c r="H30" s="32"/>
    </row>
    <row r="31" spans="1:8" s="2" customFormat="1" ht="16.899999999999999" customHeight="1">
      <c r="A31" s="31"/>
      <c r="B31" s="32"/>
      <c r="C31" s="188" t="s">
        <v>277</v>
      </c>
      <c r="D31" s="188" t="s">
        <v>278</v>
      </c>
      <c r="E31" s="16" t="s">
        <v>175</v>
      </c>
      <c r="F31" s="189">
        <v>121.8</v>
      </c>
      <c r="G31" s="31"/>
      <c r="H31" s="32"/>
    </row>
    <row r="32" spans="1:8" s="2" customFormat="1" ht="16.899999999999999" customHeight="1">
      <c r="A32" s="31"/>
      <c r="B32" s="32"/>
      <c r="C32" s="188" t="s">
        <v>282</v>
      </c>
      <c r="D32" s="188" t="s">
        <v>283</v>
      </c>
      <c r="E32" s="16" t="s">
        <v>175</v>
      </c>
      <c r="F32" s="189">
        <v>11.75</v>
      </c>
      <c r="G32" s="31"/>
      <c r="H32" s="32"/>
    </row>
    <row r="33" spans="1:8" s="2" customFormat="1" ht="22.5">
      <c r="A33" s="31"/>
      <c r="B33" s="32"/>
      <c r="C33" s="188" t="s">
        <v>300</v>
      </c>
      <c r="D33" s="188" t="s">
        <v>301</v>
      </c>
      <c r="E33" s="16" t="s">
        <v>175</v>
      </c>
      <c r="F33" s="189">
        <v>8.6999999999999993</v>
      </c>
      <c r="G33" s="31"/>
      <c r="H33" s="32"/>
    </row>
    <row r="34" spans="1:8" s="2" customFormat="1" ht="16.899999999999999" customHeight="1">
      <c r="A34" s="31"/>
      <c r="B34" s="32"/>
      <c r="C34" s="184" t="s">
        <v>89</v>
      </c>
      <c r="D34" s="185" t="s">
        <v>1</v>
      </c>
      <c r="E34" s="186" t="s">
        <v>1</v>
      </c>
      <c r="F34" s="187">
        <v>11.75</v>
      </c>
      <c r="G34" s="31"/>
      <c r="H34" s="32"/>
    </row>
    <row r="35" spans="1:8" s="2" customFormat="1" ht="16.899999999999999" customHeight="1">
      <c r="A35" s="31"/>
      <c r="B35" s="32"/>
      <c r="C35" s="188" t="s">
        <v>89</v>
      </c>
      <c r="D35" s="188" t="s">
        <v>285</v>
      </c>
      <c r="E35" s="16" t="s">
        <v>1</v>
      </c>
      <c r="F35" s="189">
        <v>11.75</v>
      </c>
      <c r="G35" s="31"/>
      <c r="H35" s="32"/>
    </row>
    <row r="36" spans="1:8" s="2" customFormat="1" ht="16.899999999999999" customHeight="1">
      <c r="A36" s="31"/>
      <c r="B36" s="32"/>
      <c r="C36" s="190" t="s">
        <v>326</v>
      </c>
      <c r="D36" s="31"/>
      <c r="E36" s="31"/>
      <c r="F36" s="31"/>
      <c r="G36" s="31"/>
      <c r="H36" s="32"/>
    </row>
    <row r="37" spans="1:8" s="2" customFormat="1" ht="16.899999999999999" customHeight="1">
      <c r="A37" s="31"/>
      <c r="B37" s="32"/>
      <c r="C37" s="188" t="s">
        <v>282</v>
      </c>
      <c r="D37" s="188" t="s">
        <v>283</v>
      </c>
      <c r="E37" s="16" t="s">
        <v>175</v>
      </c>
      <c r="F37" s="189">
        <v>11.75</v>
      </c>
      <c r="G37" s="31"/>
      <c r="H37" s="32"/>
    </row>
    <row r="38" spans="1:8" s="2" customFormat="1" ht="16.899999999999999" customHeight="1">
      <c r="A38" s="31"/>
      <c r="B38" s="32"/>
      <c r="C38" s="188" t="s">
        <v>287</v>
      </c>
      <c r="D38" s="188" t="s">
        <v>288</v>
      </c>
      <c r="E38" s="16" t="s">
        <v>175</v>
      </c>
      <c r="F38" s="189">
        <v>164.5</v>
      </c>
      <c r="G38" s="31"/>
      <c r="H38" s="32"/>
    </row>
    <row r="39" spans="1:8" s="2" customFormat="1" ht="22.5">
      <c r="A39" s="31"/>
      <c r="B39" s="32"/>
      <c r="C39" s="188" t="s">
        <v>296</v>
      </c>
      <c r="D39" s="188" t="s">
        <v>297</v>
      </c>
      <c r="E39" s="16" t="s">
        <v>175</v>
      </c>
      <c r="F39" s="189">
        <v>11.75</v>
      </c>
      <c r="G39" s="31"/>
      <c r="H39" s="32"/>
    </row>
    <row r="40" spans="1:8" s="2" customFormat="1" ht="7.35" customHeight="1">
      <c r="A40" s="31"/>
      <c r="B40" s="46"/>
      <c r="C40" s="47"/>
      <c r="D40" s="47"/>
      <c r="E40" s="47"/>
      <c r="F40" s="47"/>
      <c r="G40" s="47"/>
      <c r="H40" s="32"/>
    </row>
    <row r="41" spans="1:8" s="2" customFormat="1" ht="11.25">
      <c r="A41" s="31"/>
      <c r="B41" s="31"/>
      <c r="C41" s="31"/>
      <c r="D41" s="31"/>
      <c r="E41" s="31"/>
      <c r="F41" s="31"/>
      <c r="G41" s="31"/>
      <c r="H41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Mesto1040 - Oprava chodní...</vt:lpstr>
      <vt:lpstr>Seznam figur</vt:lpstr>
      <vt:lpstr>'Mesto1040 - Oprava chodní...'!Názvy_tisku</vt:lpstr>
      <vt:lpstr>'Rekapitulace stavby'!Názvy_tisku</vt:lpstr>
      <vt:lpstr>'Seznam figur'!Názvy_tisku</vt:lpstr>
      <vt:lpstr>'Mesto1040 -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2022-01-14T08:04:09Z</dcterms:created>
  <dcterms:modified xsi:type="dcterms:W3CDTF">2022-01-14T08:04:29Z</dcterms:modified>
</cp:coreProperties>
</file>